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IEPILOGHI AFFIDAMENTI\"/>
    </mc:Choice>
  </mc:AlternateContent>
  <xr:revisionPtr revIDLastSave="0" documentId="13_ncr:1_{D1867896-2C7A-46E1-9859-BDC29E7E0D72}" xr6:coauthVersionLast="47" xr6:coauthVersionMax="47" xr10:uidLastSave="{00000000-0000-0000-0000-000000000000}"/>
  <bookViews>
    <workbookView xWindow="-120" yWindow="-120" windowWidth="38640" windowHeight="15840" xr2:uid="{7E7BFA4F-8EE4-4900-8892-2973017EDF34}"/>
  </bookViews>
  <sheets>
    <sheet name="Affidam. conclusi al 31_12_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" l="1"/>
  <c r="Q52" i="1"/>
  <c r="Q46" i="1"/>
  <c r="Q44" i="1"/>
  <c r="Q39" i="1"/>
  <c r="Q38" i="1"/>
  <c r="Q35" i="1"/>
  <c r="Q33" i="1"/>
  <c r="Q32" i="1"/>
  <c r="Q30" i="1"/>
  <c r="Q29" i="1"/>
  <c r="Q28" i="1"/>
  <c r="Q26" i="1"/>
  <c r="Q24" i="1"/>
  <c r="Q22" i="1"/>
  <c r="Q21" i="1"/>
  <c r="Q20" i="1"/>
  <c r="Q19" i="1"/>
  <c r="Q18" i="1"/>
  <c r="Q17" i="1"/>
  <c r="Q16" i="1"/>
  <c r="Q15" i="1"/>
  <c r="Q11" i="1"/>
  <c r="Q10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<sst xmlns="http://schemas.openxmlformats.org/spreadsheetml/2006/main" count="640" uniqueCount="354">
  <si>
    <t>CIG</t>
  </si>
  <si>
    <t xml:space="preserve">OGGETTO DEL BANDO </t>
  </si>
  <si>
    <t>SCELTA DEL CONTRAENTE</t>
  </si>
  <si>
    <t>PARTECIPANTI</t>
  </si>
  <si>
    <t>AGGIUDICATARI</t>
  </si>
  <si>
    <t>IMPORTO AGGIUDICAZIONE</t>
  </si>
  <si>
    <t>TEMPI DI COMPLETAMENTO</t>
  </si>
  <si>
    <t>IMPORTO SOMME LIQUIDATE ANNO DI RIFERIMENTO</t>
  </si>
  <si>
    <t>RAGGRUPPAMENTO</t>
  </si>
  <si>
    <t>RUOLO</t>
  </si>
  <si>
    <t>CODICE FISCALE PARTECIPANTE</t>
  </si>
  <si>
    <t>ID PARTECIPANTE ESTERO</t>
  </si>
  <si>
    <t>DENOMINAZIONE PARTECIPANTE</t>
  </si>
  <si>
    <t>CODICE FISCALE AGGIUDICATARIO</t>
  </si>
  <si>
    <t>ID AGGIUDICATARIO ESTERO</t>
  </si>
  <si>
    <t>DENOMINAZIONE AGGIUDICATARIO</t>
  </si>
  <si>
    <t>DATA INIZIO</t>
  </si>
  <si>
    <t>DATA FINE</t>
  </si>
  <si>
    <t>Z9B2029861</t>
  </si>
  <si>
    <t>SERVIZIO DI RIPARAZIONE MOTORI</t>
  </si>
  <si>
    <t>23-AFFIDAMENTO IN ECONOMIA - AFFIDAMENTO DIRETTO</t>
  </si>
  <si>
    <t>03007300985</t>
  </si>
  <si>
    <t xml:space="preserve">FURLONI SRL </t>
  </si>
  <si>
    <t>FURLONI SRL</t>
  </si>
  <si>
    <t>ZA1215031C</t>
  </si>
  <si>
    <t>SERVIZIO DI MANUTENZIONE AUTOMEZZI AZIENDALI</t>
  </si>
  <si>
    <t>02262320985</t>
  </si>
  <si>
    <t xml:space="preserve">SANGALLI SRL </t>
  </si>
  <si>
    <t>SANGALLI SRL</t>
  </si>
  <si>
    <t>Z4B22AAEF4</t>
  </si>
  <si>
    <t>SERVIZIO  DI IMBUSTAMENTO E CONSEGNA FATTURE TELERISCALDAMENTO</t>
  </si>
  <si>
    <t>01940310988</t>
  </si>
  <si>
    <t xml:space="preserve">SOL.ECO. COOPERATIVA SOCIALE </t>
  </si>
  <si>
    <t>SOL.ECO. COOPERATIVA SOCIALE</t>
  </si>
  <si>
    <t>ZD423F9CE2</t>
  </si>
  <si>
    <t>STAMPA FATTURE TELERISCALDAMENTO</t>
  </si>
  <si>
    <t>01251520175</t>
  </si>
  <si>
    <t>POLIGRAFICA SAN FAUSTINO SPA</t>
  </si>
  <si>
    <t>Z79268F11B</t>
  </si>
  <si>
    <t xml:space="preserve">ASSISTENZA INFORMATICA SERVER LINUX </t>
  </si>
  <si>
    <t xml:space="preserve"> IT03484070176</t>
  </si>
  <si>
    <t xml:space="preserve">STUDIO INFORMATICO ROSSI ERBA </t>
  </si>
  <si>
    <t>ZF328EA172</t>
  </si>
  <si>
    <t>SERVER AS400 - DURATA 01/07/2019 - 30/06/2023</t>
  </si>
  <si>
    <t>03098950169</t>
  </si>
  <si>
    <t xml:space="preserve">MR </t>
  </si>
  <si>
    <t>MR</t>
  </si>
  <si>
    <t>Z6929BD52F</t>
  </si>
  <si>
    <t>FORNITURA CARBURANTE AUTO AZIENDALI</t>
  </si>
  <si>
    <t>GHZMNL77L10B149O</t>
  </si>
  <si>
    <t>MG GHEZA</t>
  </si>
  <si>
    <t>Z532A5A323</t>
  </si>
  <si>
    <t>FORNITURA DI MATERIALE E PEZZI DI RICAMBIO TELECONTROLLO E SERVIZIO DI REGOLAZIONE IMPIANTO</t>
  </si>
  <si>
    <t>09712950964</t>
  </si>
  <si>
    <t xml:space="preserve">COSTER GROUP SRL </t>
  </si>
  <si>
    <t>COSTER GROUP SRL</t>
  </si>
  <si>
    <t>ZCE2C0D34D</t>
  </si>
  <si>
    <t>SERVIZIO MANUTENZIONE ALLARME BRENO E EDOLO</t>
  </si>
  <si>
    <t>02149770980</t>
  </si>
  <si>
    <t>SECURITY TRUST</t>
  </si>
  <si>
    <t>Z902CD43D2</t>
  </si>
  <si>
    <t>MATERIALE MONOUSO COVID 19</t>
  </si>
  <si>
    <t>03127810137</t>
  </si>
  <si>
    <t>EQ SRL</t>
  </si>
  <si>
    <t>ZB22D3B93B</t>
  </si>
  <si>
    <t>MANUTENZIONE/IRRIGAZIONE SEDE VCSV</t>
  </si>
  <si>
    <t>LZZRRT69L15C153W</t>
  </si>
  <si>
    <t>LOZZA GIARDINI</t>
  </si>
  <si>
    <t>ZA42DD8C48</t>
  </si>
  <si>
    <t>SPOT RADIO N. ONE E 1000 NOTE ECCOLA</t>
  </si>
  <si>
    <t>01714230172</t>
  </si>
  <si>
    <t>AGENZIA GENERALE PUBBLICITA' SRL</t>
  </si>
  <si>
    <t>ZAA2EC7EB5</t>
  </si>
  <si>
    <t>CONTACT CENTER</t>
  </si>
  <si>
    <t>03116040241</t>
  </si>
  <si>
    <t>TELEKOTTAGE PLUS SRL</t>
  </si>
  <si>
    <t>ZB72EDB41E</t>
  </si>
  <si>
    <t>FORNITURE INFORMATICHE</t>
  </si>
  <si>
    <t>04047090982</t>
  </si>
  <si>
    <t>INFOCOPIA SRL DI PEDROCCHI ALESSANDRO</t>
  </si>
  <si>
    <t>Z912F39B90</t>
  </si>
  <si>
    <t>SERVIZIO DI ASSISTENZA SII</t>
  </si>
  <si>
    <t>00154950364</t>
  </si>
  <si>
    <t>CPL CONCORDIA</t>
  </si>
  <si>
    <t>ZAF2FA0421</t>
  </si>
  <si>
    <t>CORSI DI FORMAZIONE</t>
  </si>
  <si>
    <t>03690760982</t>
  </si>
  <si>
    <t>GLOBAL SERVICE SRL</t>
  </si>
  <si>
    <t>ZB72FCB0B1</t>
  </si>
  <si>
    <t>SPONSORIZZAZIONE KARATE 01/01/2021 - 31/12/2023</t>
  </si>
  <si>
    <t>MFFFNC74S09E704R</t>
  </si>
  <si>
    <t>A.S.D. MASTER RAPID SKF</t>
  </si>
  <si>
    <t>Z722FDE97E</t>
  </si>
  <si>
    <t>ARCHIVIAZIONE CARTELLETTE</t>
  </si>
  <si>
    <t>861820930D</t>
  </si>
  <si>
    <t>SERVIZI DI STOCCAGGIO DEMATERIALIZZAZIONE E DIGITALIZZAZIONE DOCUMENTI CARTACEI</t>
  </si>
  <si>
    <t>02663950984</t>
  </si>
  <si>
    <t>EDOK SRL</t>
  </si>
  <si>
    <t>ZD93091ABB</t>
  </si>
  <si>
    <t>SERVIZIO DI LETTURE MENSILI E BIMESTRALI BORNO OSSIMO CORTENO GOLGI</t>
  </si>
  <si>
    <t>ZC930B801D</t>
  </si>
  <si>
    <t>SERVIZIO VIGILANZA SEDI DI EDOLO E BRENO DURATA TRE ANNI 2021- 2024</t>
  </si>
  <si>
    <t>00884000175</t>
  </si>
  <si>
    <t xml:space="preserve">VIGILANZA GROUP </t>
  </si>
  <si>
    <t>Z5A312E5E0</t>
  </si>
  <si>
    <t>CONSULENZA AGGIORNAMENTO MOG E PROCEDURE - DURATA AL 2023</t>
  </si>
  <si>
    <t>03533890178</t>
  </si>
  <si>
    <t xml:space="preserve">SERVIZI&amp;SISTEMI SRL </t>
  </si>
  <si>
    <t>SERVIZI&amp;SISTEMI SRL</t>
  </si>
  <si>
    <t>MTTRNC59C21A060H</t>
  </si>
  <si>
    <t>GEOM. ENRICO MUTTI</t>
  </si>
  <si>
    <t>Z7C31CDE60</t>
  </si>
  <si>
    <t>SERVIZIO DI ACQUISTO E MANUTENZIONE PNEUMATICI AUTO AZIENDALI</t>
  </si>
  <si>
    <t>01935220176</t>
  </si>
  <si>
    <t xml:space="preserve">EGIS GOMME SRL </t>
  </si>
  <si>
    <t>EGIS GOMME SRL</t>
  </si>
  <si>
    <t>Z3D325E7F8</t>
  </si>
  <si>
    <t>FORNITURA DI ADDITIVI PER IMPIANTI</t>
  </si>
  <si>
    <t>01919350163</t>
  </si>
  <si>
    <t>FACCI SERVICE</t>
  </si>
  <si>
    <t>FACCI SERVICE SRL</t>
  </si>
  <si>
    <t>ZCA32847A0</t>
  </si>
  <si>
    <t>SPONSORIZZAZIONE SKI BORNO</t>
  </si>
  <si>
    <t>81005960174</t>
  </si>
  <si>
    <t>SKI CLUB BORNO ASD</t>
  </si>
  <si>
    <t>ZF734A3CD3</t>
  </si>
  <si>
    <t>PUBBLICITA' 2022</t>
  </si>
  <si>
    <t>00802040170</t>
  </si>
  <si>
    <t xml:space="preserve">TELE RADIO VALLECAMONICA SNC </t>
  </si>
  <si>
    <t>910049915A</t>
  </si>
  <si>
    <t>ASSISTENZA SOFTWARE GALILEO</t>
  </si>
  <si>
    <t>ZA034DFEBF</t>
  </si>
  <si>
    <t>COLLAUDATORE CENTRALE TLR</t>
  </si>
  <si>
    <t>01293340111</t>
  </si>
  <si>
    <t>STA SRL</t>
  </si>
  <si>
    <t>ZDF354AC04</t>
  </si>
  <si>
    <t>FORNITURA DI MATERIALE ELETTRICO PER MANUTENZIONE IMPIANTI</t>
  </si>
  <si>
    <t>03171310984</t>
  </si>
  <si>
    <t>CIEB ELETTROFORNITURE SPA</t>
  </si>
  <si>
    <t>Z723664453</t>
  </si>
  <si>
    <t>LIQUIDAZIONE SPESE LEGALI PAGATE DA UTENTI MOROSI</t>
  </si>
  <si>
    <t>TNSMHL71S61I476Y</t>
  </si>
  <si>
    <t xml:space="preserve">AVV. MICHELA TONSI </t>
  </si>
  <si>
    <t>AVV. MICHELA TONSI</t>
  </si>
  <si>
    <t>ZD136628FC</t>
  </si>
  <si>
    <t>SPONSORIZZAZIONE BORSE DI STUDIO</t>
  </si>
  <si>
    <t>Z0E376DD32</t>
  </si>
  <si>
    <t>SERVIZIO PER USUFRUIRE DEL CREDITO DI IMPOSTA</t>
  </si>
  <si>
    <t>02823770983</t>
  </si>
  <si>
    <t>C.S.A. SRL</t>
  </si>
  <si>
    <t>9387678CF2</t>
  </si>
  <si>
    <t>FORNITURA PELLET  - TELERISCALDAMENTO</t>
  </si>
  <si>
    <t>02185160187</t>
  </si>
  <si>
    <t>BI.MA SRL</t>
  </si>
  <si>
    <t>BI.MA. SRL</t>
  </si>
  <si>
    <t>07978341217</t>
  </si>
  <si>
    <t>EPELLET ITALIA</t>
  </si>
  <si>
    <t>Z603831762</t>
  </si>
  <si>
    <t>CANONE ANNUO PER ASSISTENZA SERVER</t>
  </si>
  <si>
    <t>BNGNDR77L07E704K</t>
  </si>
  <si>
    <t xml:space="preserve">SINAXI </t>
  </si>
  <si>
    <t>ZCA387EAE9</t>
  </si>
  <si>
    <t>TRASPORTO E STOCCAGGIO PELLET</t>
  </si>
  <si>
    <t>02618610980</t>
  </si>
  <si>
    <t>AUTOTRASPORTATORI PE GIUSEPPE SRL</t>
  </si>
  <si>
    <t>AUTOTRASPORTI PE GIUSEPPE SRL</t>
  </si>
  <si>
    <t>Z62392B15F</t>
  </si>
  <si>
    <t>PUBBLICITA' 2023</t>
  </si>
  <si>
    <t>01785520170</t>
  </si>
  <si>
    <t>ASSOCIAZIONE VOCE CAMUNA - RADIO VOCE CAMUNA</t>
  </si>
  <si>
    <t>ZD0395F5F2</t>
  </si>
  <si>
    <t>PUBBLICITA’ SU MONTAGNE E PAESI 2023</t>
  </si>
  <si>
    <t>01975490986</t>
  </si>
  <si>
    <t>MONTAGNE E PAESI - PUBBLI MEDIA SRL</t>
  </si>
  <si>
    <t>Z3C395F932</t>
  </si>
  <si>
    <r>
      <t xml:space="preserve">SPAZI PUBBLICITARI RIVISTA MOVIDA 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MAGAZINE</t>
    </r>
  </si>
  <si>
    <t>90006300173</t>
  </si>
  <si>
    <t>ASSOCAMUNA</t>
  </si>
  <si>
    <t>Z0A395FE59</t>
  </si>
  <si>
    <t>03457250136</t>
  </si>
  <si>
    <t xml:space="preserve">GAZZETTA DELLE VALLI  </t>
  </si>
  <si>
    <t>ZBE3960C8C</t>
  </si>
  <si>
    <t>CAMPAGNA PUBBLICITARIA 2023</t>
  </si>
  <si>
    <t>00272770173</t>
  </si>
  <si>
    <t>NUMERICA EDITORIALE BRESCIANA</t>
  </si>
  <si>
    <t>EDITORIALE BRESCIANA SPA</t>
  </si>
  <si>
    <t>Z213960E5A</t>
  </si>
  <si>
    <t>PROMOZIONE QUINDICINALE ARABERARA 2023</t>
  </si>
  <si>
    <t>12925460151</t>
  </si>
  <si>
    <t>PUBLI(IN) SRL - GRUPPO NETWEEK</t>
  </si>
  <si>
    <t>ZD939646CF</t>
  </si>
  <si>
    <t>CORSO DI FORMAZIONE ACCISE</t>
  </si>
  <si>
    <t>09006310156</t>
  </si>
  <si>
    <t>IKN</t>
  </si>
  <si>
    <t>ZE13965F84</t>
  </si>
  <si>
    <t>02539810982</t>
  </si>
  <si>
    <t>PIU' VALLI TV</t>
  </si>
  <si>
    <t>Z6139B7179</t>
  </si>
  <si>
    <t>SPONSORIZZAZIONE</t>
  </si>
  <si>
    <t>01689790986</t>
  </si>
  <si>
    <t>U.S. MONTECCHIO</t>
  </si>
  <si>
    <t>ZC639CC963</t>
  </si>
  <si>
    <t>ORDINE PER COMUNE DI CORTENO GOLGI</t>
  </si>
  <si>
    <t>02644380392</t>
  </si>
  <si>
    <t>AIC ITALIA SRL</t>
  </si>
  <si>
    <t>ZBA39DD5BE</t>
  </si>
  <si>
    <t>FORNITURE VARIE</t>
  </si>
  <si>
    <t>ZE53A04A0C</t>
  </si>
  <si>
    <t>BANNER FOTO FANCHINI</t>
  </si>
  <si>
    <t>RMNMRP70D42B157B</t>
  </si>
  <si>
    <t>GRAFICHE ARMANINI</t>
  </si>
  <si>
    <t>FORNITURA PELLET  CENTRALE EDOLO</t>
  </si>
  <si>
    <t>00736200148</t>
  </si>
  <si>
    <t>CAPITANI COMBUSTIBILI PEDRANZINI GIUSEPPE SAS</t>
  </si>
  <si>
    <t>Z0B3A58861</t>
  </si>
  <si>
    <t>RIPRISTINO CENTRALINO VOIP</t>
  </si>
  <si>
    <t>04256500986</t>
  </si>
  <si>
    <t>NO-RAD SRL</t>
  </si>
  <si>
    <t>Z233A94005</t>
  </si>
  <si>
    <t>COMMESSA TLR EDOLO - TELERISCALDAMENTO</t>
  </si>
  <si>
    <t>FLTGMR63C18Z133B</t>
  </si>
  <si>
    <t>IDROCENTER</t>
  </si>
  <si>
    <t>Z933A944B7</t>
  </si>
  <si>
    <t>SCAVI E DEMOLIZIONI</t>
  </si>
  <si>
    <t>LBRGPT63E21D064L</t>
  </si>
  <si>
    <t>ALBERTANI SCAVI</t>
  </si>
  <si>
    <t>Z403A950A9</t>
  </si>
  <si>
    <t>FORNITURA SEDIE</t>
  </si>
  <si>
    <t>01019660156</t>
  </si>
  <si>
    <t>ARREDI 3N SRL</t>
  </si>
  <si>
    <t>Z4D3AA8808</t>
  </si>
  <si>
    <t>CONGUAGLIO POLIZZA RCT/RCO GENERALI 390667888</t>
  </si>
  <si>
    <t>02538210986</t>
  </si>
  <si>
    <t xml:space="preserve">NORD BROKER SRL </t>
  </si>
  <si>
    <t>NORD BROKER SRL</t>
  </si>
  <si>
    <t>ZDC3AA8856</t>
  </si>
  <si>
    <t>CONGUAGLIO POLIZZA INFORTUNI DIRIGENTI REALE MUTUA 2354942</t>
  </si>
  <si>
    <t>ZC33AA933F</t>
  </si>
  <si>
    <t>CORSO NUOVO CODICE APPALTI</t>
  </si>
  <si>
    <t>07189200723</t>
  </si>
  <si>
    <t>MEDIACONSULT</t>
  </si>
  <si>
    <t>Z9E3B1E0D5</t>
  </si>
  <si>
    <t>CARTONI COMUNITA' MONTANA</t>
  </si>
  <si>
    <t>01296850280</t>
  </si>
  <si>
    <t>SCATOLA PERFETTA</t>
  </si>
  <si>
    <t>Z6A3BE1356</t>
  </si>
  <si>
    <t>SPONSORIZZAZIONE BIKE ENJOY ALTOPIANO DEL SOLE</t>
  </si>
  <si>
    <t>02053380206</t>
  </si>
  <si>
    <t>BIKE ADVENTURE TEAM ASD</t>
  </si>
  <si>
    <t>Z403B3F36C</t>
  </si>
  <si>
    <t>SPONSORIZZAZIONE  VALLE DEI SEGNI WINE TRAIL</t>
  </si>
  <si>
    <t>90031540173</t>
  </si>
  <si>
    <t>ASD P3RSONAL</t>
  </si>
  <si>
    <t>Z733B2CE48</t>
  </si>
  <si>
    <t>SPONSORIZZAZIONE  GRAN NOTTURNO SAVIORE DELL'ADAMELLO</t>
  </si>
  <si>
    <t>04135020982</t>
  </si>
  <si>
    <t>ASD GRAN NOTTURNO SAVIORE DELL'ADAMELLO</t>
  </si>
  <si>
    <t>ZBD3B30B68</t>
  </si>
  <si>
    <t>T-SHIRT GRAN NOTTURNO</t>
  </si>
  <si>
    <t>TSTGRG84S07E333J</t>
  </si>
  <si>
    <t>GIORGIO TESTA</t>
  </si>
  <si>
    <t>ZA03B44434</t>
  </si>
  <si>
    <t>SERVIZI PUBBLICITARI</t>
  </si>
  <si>
    <t>03970540963</t>
  </si>
  <si>
    <t>ITALIAONLINE</t>
  </si>
  <si>
    <t>Z2B3B59749</t>
  </si>
  <si>
    <t>SPONSORIZZAZIONE SHOMANO</t>
  </si>
  <si>
    <t>01509250989</t>
  </si>
  <si>
    <t>CENTRO CULTURALE TEATRO CAMUNO</t>
  </si>
  <si>
    <t>ZCE3B5FC16</t>
  </si>
  <si>
    <t>FORNITURA OPUSCOLI</t>
  </si>
  <si>
    <t>QTTMRA80T30E704W</t>
  </si>
  <si>
    <t>TIPOGRAFIA QUETTI</t>
  </si>
  <si>
    <t>Z843B6483A</t>
  </si>
  <si>
    <t>SPONSORIZZAZIONE FESTIVAL OLTRECONFINE</t>
  </si>
  <si>
    <t>04051330985</t>
  </si>
  <si>
    <t>ASSOCIAZIONE CULTURALE OLTRE CONFINE</t>
  </si>
  <si>
    <t>Z813B7C8BE</t>
  </si>
  <si>
    <t>SPONSORIZZAZIONE GIR DE GNARD</t>
  </si>
  <si>
    <t>90020270170</t>
  </si>
  <si>
    <t>ASSOCIAZIONE NIARDO FOR BIKE</t>
  </si>
  <si>
    <t>ZA43B8F465</t>
  </si>
  <si>
    <t>SEGNALETICA STRADALE PER CENTRALE TERMICA</t>
  </si>
  <si>
    <t>RSSMHL98P08D434X</t>
  </si>
  <si>
    <t>MR SEGNALETICA DI RUSSO MICHELE</t>
  </si>
  <si>
    <t>ZEF3BA0497</t>
  </si>
  <si>
    <t>SPONSORIZZAZIONE CAMPIONATI EUROPEI DI PATTINAGGIO ARTISTICO</t>
  </si>
  <si>
    <t>04154540985</t>
  </si>
  <si>
    <t>ROSA CAMUNA SKATING</t>
  </si>
  <si>
    <t>ZD73BA5176</t>
  </si>
  <si>
    <t>03783290988</t>
  </si>
  <si>
    <t>ADAMELLO EVENTI SRLS</t>
  </si>
  <si>
    <t>ZF23BC0E07</t>
  </si>
  <si>
    <t>POLIZZA VITA DIRIGENTI</t>
  </si>
  <si>
    <t>ZF13BD873D</t>
  </si>
  <si>
    <t>SPONSORIZZAZIONE  LIBRO ADRIANO SIGALA</t>
  </si>
  <si>
    <t>01793070986</t>
  </si>
  <si>
    <t>TIPOGRAFIA VALGRIGNA</t>
  </si>
  <si>
    <t>Z723C03E7A</t>
  </si>
  <si>
    <t>SPONSORIZZAZIONE RITIRO A.C.F. BRESCIA CALCIO FEMMINILE</t>
  </si>
  <si>
    <t>90000540170</t>
  </si>
  <si>
    <t>U.S. PIAMBORNO</t>
  </si>
  <si>
    <t>Z783C087AB</t>
  </si>
  <si>
    <t>02677440980</t>
  </si>
  <si>
    <t>MASTER RAPID SKF</t>
  </si>
  <si>
    <t>ZC73C76078</t>
  </si>
  <si>
    <t>PANNELLI ECOPLAN</t>
  </si>
  <si>
    <t>ACUSTICO SPANDRE SRL</t>
  </si>
  <si>
    <t>Z633C7B54A</t>
  </si>
  <si>
    <t>FORNITURE ELETTRICHE</t>
  </si>
  <si>
    <t>03852520166</t>
  </si>
  <si>
    <t>ENERGY LAB SRL</t>
  </si>
  <si>
    <t>Z1F3C8BC5B</t>
  </si>
  <si>
    <t>FORNITURA T-SHIRT</t>
  </si>
  <si>
    <t>DLDGPT64L25D251A</t>
  </si>
  <si>
    <t>TOP STAMPE E FORNITURE DI DELEIDI GIAMPIETRO</t>
  </si>
  <si>
    <t>Z933C8DAA4</t>
  </si>
  <si>
    <t>SPONSORIZZAZIONE TRASMISSIONE UN GIORNO DI FESTA, STORIE E PAESI</t>
  </si>
  <si>
    <t>Z7C3C8E421</t>
  </si>
  <si>
    <t>SPOT MESI AUTUNNALI/INVERNALI 2023</t>
  </si>
  <si>
    <t>Z1D3C92D8D</t>
  </si>
  <si>
    <t>SPONSORIZZAZIONE FESTA DEL FUNGO E DELLA CASTAGNA</t>
  </si>
  <si>
    <t>00908500176</t>
  </si>
  <si>
    <t>PRO LOCO PISOGNE</t>
  </si>
  <si>
    <t>Z3B3C99C96</t>
  </si>
  <si>
    <t>SPONSORIZZAZIONE CAMPIONATI ITALIANI DI CICLISMO</t>
  </si>
  <si>
    <t>02104350984</t>
  </si>
  <si>
    <t>AS BOARIO</t>
  </si>
  <si>
    <t>Z1C3CB6EC7</t>
  </si>
  <si>
    <t>03589730989</t>
  </si>
  <si>
    <t>EDEN ILLUMINAZIONE</t>
  </si>
  <si>
    <t>ZFA3CE30BE</t>
  </si>
  <si>
    <t>POLIZZA TUTELA LEGALE ROLAND N.820005864</t>
  </si>
  <si>
    <t>Z3D3CF415B</t>
  </si>
  <si>
    <t>MATERIALE ADESIVO</t>
  </si>
  <si>
    <t>01808290983</t>
  </si>
  <si>
    <t>NEON DECOR SNC</t>
  </si>
  <si>
    <t>Z5F3CF42AD</t>
  </si>
  <si>
    <t>TROFEI CORSA WINE TRAIL</t>
  </si>
  <si>
    <t>BLSCLD61L27D251G</t>
  </si>
  <si>
    <t>BOLIS CLAUDIO</t>
  </si>
  <si>
    <t>Z963CF47B2</t>
  </si>
  <si>
    <t>STAMPA TOVAGIETTE</t>
  </si>
  <si>
    <t>03814400986</t>
  </si>
  <si>
    <t>LITOS SRL</t>
  </si>
  <si>
    <t>ZE03CFCD60</t>
  </si>
  <si>
    <t>SPONSORIZZAZIONE IO21ZERO97</t>
  </si>
  <si>
    <t>03020670984</t>
  </si>
  <si>
    <t>ASD CORRINTIME</t>
  </si>
  <si>
    <t>Z483D21CCF</t>
  </si>
  <si>
    <t>LAVORI CARTONGESSO PUNTO PISOGNE</t>
  </si>
  <si>
    <t>GLFRRT80S17E704G</t>
  </si>
  <si>
    <t>GELFI CARTONGESSI</t>
  </si>
  <si>
    <t>Z6A3DE29B4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</si>
</sst>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_-"/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quotePrefix="1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0" fillId="0" borderId="0" xfId="0" quotePrefix="1" applyAlignment="1">
      <alignment horizontal="left" vertical="center" wrapText="1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33E54B5A-5915-48D0-AE05-7CB4F8E94039}"/>
            </a:ext>
          </a:extLst>
        </xdr:cNvPr>
        <xdr:cNvSpPr txBox="1"/>
      </xdr:nvSpPr>
      <xdr:spPr>
        <a:xfrm>
          <a:off x="347186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5DA0C14-E1C8-4F4C-9CA7-B8DFEB1EE762}"/>
            </a:ext>
          </a:extLst>
        </xdr:cNvPr>
        <xdr:cNvSpPr txBox="1"/>
      </xdr:nvSpPr>
      <xdr:spPr>
        <a:xfrm>
          <a:off x="347186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2086841</xdr:colOff>
      <xdr:row>3</xdr:row>
      <xdr:rowOff>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C2135CA9-9100-4375-9BE7-29D512FF818C}"/>
            </a:ext>
          </a:extLst>
        </xdr:cNvPr>
        <xdr:cNvSpPr txBox="1"/>
      </xdr:nvSpPr>
      <xdr:spPr>
        <a:xfrm>
          <a:off x="30204641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2086841</xdr:colOff>
      <xdr:row>4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F3420D03-46E0-41F8-A803-21E01D592C19}"/>
            </a:ext>
          </a:extLst>
        </xdr:cNvPr>
        <xdr:cNvSpPr txBox="1"/>
      </xdr:nvSpPr>
      <xdr:spPr>
        <a:xfrm>
          <a:off x="30204641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184731" cy="26456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7034AF98-ACE7-4AB8-8781-7B77D39312F5}"/>
            </a:ext>
          </a:extLst>
        </xdr:cNvPr>
        <xdr:cNvSpPr txBox="1"/>
      </xdr:nvSpPr>
      <xdr:spPr>
        <a:xfrm>
          <a:off x="3471862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184731" cy="26456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607A98E3-034C-430A-A891-DDCA5B476AB9}"/>
            </a:ext>
          </a:extLst>
        </xdr:cNvPr>
        <xdr:cNvSpPr txBox="1"/>
      </xdr:nvSpPr>
      <xdr:spPr>
        <a:xfrm>
          <a:off x="3471862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184731" cy="264560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7D82576C-7B5E-4E1A-BA00-7D8CFB309828}"/>
            </a:ext>
          </a:extLst>
        </xdr:cNvPr>
        <xdr:cNvSpPr txBox="1"/>
      </xdr:nvSpPr>
      <xdr:spPr>
        <a:xfrm>
          <a:off x="3471862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2086841</xdr:colOff>
      <xdr:row>18</xdr:row>
      <xdr:rowOff>0</xdr:rowOff>
    </xdr:from>
    <xdr:ext cx="184731" cy="264560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B4DD2341-F3B2-46D8-8EAF-CA203F63A1C5}"/>
            </a:ext>
          </a:extLst>
        </xdr:cNvPr>
        <xdr:cNvSpPr txBox="1"/>
      </xdr:nvSpPr>
      <xdr:spPr>
        <a:xfrm>
          <a:off x="30204641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2086841</xdr:colOff>
      <xdr:row>18</xdr:row>
      <xdr:rowOff>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9A099914-9967-4954-8155-15252541D5A7}"/>
            </a:ext>
          </a:extLst>
        </xdr:cNvPr>
        <xdr:cNvSpPr txBox="1"/>
      </xdr:nvSpPr>
      <xdr:spPr>
        <a:xfrm>
          <a:off x="30204641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2086841</xdr:colOff>
      <xdr:row>18</xdr:row>
      <xdr:rowOff>0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84034C47-63A8-4B0B-A684-206C457A7EA2}"/>
            </a:ext>
          </a:extLst>
        </xdr:cNvPr>
        <xdr:cNvSpPr txBox="1"/>
      </xdr:nvSpPr>
      <xdr:spPr>
        <a:xfrm>
          <a:off x="30204641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martcig.anticorruzione.it/AVCP-SmartCig/preparaDettaglioComunicazioneOS.action?codDettaglioCarnet=59938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F446-7DD0-4B3A-8BAA-36A16EF15394}">
  <dimension ref="A1:Q94"/>
  <sheetViews>
    <sheetView tabSelected="1" topLeftCell="A70" workbookViewId="0">
      <selection activeCell="B32" sqref="B32"/>
    </sheetView>
  </sheetViews>
  <sheetFormatPr defaultRowHeight="15" x14ac:dyDescent="0.25"/>
  <cols>
    <col min="1" max="1" width="12.140625" bestFit="1" customWidth="1"/>
    <col min="2" max="2" width="94.5703125" bestFit="1" customWidth="1"/>
    <col min="3" max="3" width="53.42578125" bestFit="1" customWidth="1"/>
    <col min="4" max="4" width="19.42578125" bestFit="1" customWidth="1"/>
    <col min="5" max="5" width="7.28515625" bestFit="1" customWidth="1"/>
    <col min="6" max="6" width="20.140625" bestFit="1" customWidth="1"/>
    <col min="7" max="7" width="8.28515625" bestFit="1" customWidth="1"/>
    <col min="8" max="8" width="50.5703125" bestFit="1" customWidth="1"/>
    <col min="9" max="9" width="19.42578125" bestFit="1" customWidth="1"/>
    <col min="10" max="10" width="7.28515625" bestFit="1" customWidth="1"/>
    <col min="11" max="11" width="20.140625" bestFit="1" customWidth="1"/>
    <col min="12" max="12" width="9" bestFit="1" customWidth="1"/>
    <col min="13" max="13" width="50.5703125" bestFit="1" customWidth="1"/>
    <col min="14" max="14" width="26.42578125" bestFit="1" customWidth="1"/>
    <col min="15" max="15" width="11.85546875" bestFit="1" customWidth="1"/>
    <col min="16" max="16" width="10.7109375" bestFit="1" customWidth="1"/>
    <col min="17" max="17" width="49.57031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4"/>
      <c r="I1" s="5"/>
      <c r="J1" s="6" t="s">
        <v>4</v>
      </c>
      <c r="K1" s="3"/>
      <c r="L1" s="3"/>
      <c r="M1" s="4"/>
      <c r="N1" s="7" t="s">
        <v>5</v>
      </c>
      <c r="O1" s="6" t="s">
        <v>6</v>
      </c>
      <c r="P1" s="8"/>
      <c r="Q1" s="9" t="s">
        <v>7</v>
      </c>
    </row>
    <row r="2" spans="1:17" ht="60.75" thickBot="1" x14ac:dyDescent="0.3">
      <c r="A2" s="10"/>
      <c r="B2" s="10"/>
      <c r="C2" s="10"/>
      <c r="D2" s="11" t="s">
        <v>8</v>
      </c>
      <c r="E2" s="12" t="s">
        <v>9</v>
      </c>
      <c r="F2" s="13" t="s">
        <v>10</v>
      </c>
      <c r="G2" s="13" t="s">
        <v>11</v>
      </c>
      <c r="H2" s="14" t="s">
        <v>12</v>
      </c>
      <c r="I2" s="15" t="s">
        <v>8</v>
      </c>
      <c r="J2" s="12" t="s">
        <v>9</v>
      </c>
      <c r="K2" s="13" t="s">
        <v>13</v>
      </c>
      <c r="L2" s="13" t="s">
        <v>14</v>
      </c>
      <c r="M2" s="16" t="s">
        <v>15</v>
      </c>
      <c r="N2" s="17"/>
      <c r="O2" s="12" t="s">
        <v>16</v>
      </c>
      <c r="P2" s="12" t="s">
        <v>17</v>
      </c>
      <c r="Q2" s="18"/>
    </row>
    <row r="3" spans="1:17" x14ac:dyDescent="0.25">
      <c r="A3" s="19" t="s">
        <v>18</v>
      </c>
      <c r="B3" s="20" t="s">
        <v>19</v>
      </c>
      <c r="C3" s="20" t="s">
        <v>20</v>
      </c>
      <c r="D3" s="20"/>
      <c r="E3" s="20"/>
      <c r="F3" s="21" t="s">
        <v>21</v>
      </c>
      <c r="G3" s="21"/>
      <c r="H3" s="20" t="s">
        <v>22</v>
      </c>
      <c r="I3" s="20"/>
      <c r="J3" s="20"/>
      <c r="K3" s="21" t="s">
        <v>21</v>
      </c>
      <c r="L3" s="21"/>
      <c r="M3" s="22" t="s">
        <v>23</v>
      </c>
      <c r="N3" s="23">
        <v>3000</v>
      </c>
      <c r="O3" s="24">
        <v>43011</v>
      </c>
      <c r="P3" s="24">
        <v>45291</v>
      </c>
      <c r="Q3" s="25">
        <v>3000</v>
      </c>
    </row>
    <row r="4" spans="1:17" x14ac:dyDescent="0.25">
      <c r="A4" s="19" t="s">
        <v>24</v>
      </c>
      <c r="B4" s="20" t="s">
        <v>25</v>
      </c>
      <c r="C4" s="20" t="s">
        <v>20</v>
      </c>
      <c r="D4" s="20"/>
      <c r="E4" s="20"/>
      <c r="F4" s="21" t="s">
        <v>26</v>
      </c>
      <c r="G4" s="21"/>
      <c r="H4" s="20" t="s">
        <v>27</v>
      </c>
      <c r="I4" s="20"/>
      <c r="J4" s="20"/>
      <c r="K4" s="21" t="s">
        <v>26</v>
      </c>
      <c r="L4" s="21"/>
      <c r="M4" s="22" t="s">
        <v>28</v>
      </c>
      <c r="N4" s="23">
        <v>5000</v>
      </c>
      <c r="O4" s="24">
        <v>43083</v>
      </c>
      <c r="P4" s="24">
        <v>45291</v>
      </c>
      <c r="Q4" s="25">
        <f>473.94+69.79+157.31+748.3+355.2+199.83+703.88+335.98+348.22+244.34</f>
        <v>3636.79</v>
      </c>
    </row>
    <row r="5" spans="1:17" x14ac:dyDescent="0.25">
      <c r="A5" s="19" t="s">
        <v>29</v>
      </c>
      <c r="B5" s="20" t="s">
        <v>30</v>
      </c>
      <c r="C5" s="20" t="s">
        <v>20</v>
      </c>
      <c r="D5" s="20"/>
      <c r="E5" s="20"/>
      <c r="F5" s="21" t="s">
        <v>31</v>
      </c>
      <c r="G5" s="21"/>
      <c r="H5" s="20" t="s">
        <v>32</v>
      </c>
      <c r="I5" s="20"/>
      <c r="J5" s="20"/>
      <c r="K5" s="21" t="s">
        <v>31</v>
      </c>
      <c r="L5" s="21"/>
      <c r="M5" s="22" t="s">
        <v>33</v>
      </c>
      <c r="N5" s="23">
        <v>6000</v>
      </c>
      <c r="O5" s="24">
        <v>43161</v>
      </c>
      <c r="P5" s="24">
        <v>45291</v>
      </c>
      <c r="Q5" s="25">
        <f>242.9+277+134.05+17.15+120.4+128.8+157.85+158.2+154+155.4+189.59+126.7+156.1+154.7+115.85+255.85+122.5+129.1+133+266+112.45+194.9+121.1+166.1+132.3+136.85+134.4+110.95+114.45+131.95</f>
        <v>4550.5899999999983</v>
      </c>
    </row>
    <row r="6" spans="1:17" x14ac:dyDescent="0.25">
      <c r="A6" s="19" t="s">
        <v>34</v>
      </c>
      <c r="B6" s="20" t="s">
        <v>35</v>
      </c>
      <c r="C6" s="20" t="s">
        <v>20</v>
      </c>
      <c r="D6" s="20"/>
      <c r="E6" s="20"/>
      <c r="F6" s="21" t="s">
        <v>36</v>
      </c>
      <c r="G6" s="21"/>
      <c r="H6" s="20" t="s">
        <v>37</v>
      </c>
      <c r="I6" s="20"/>
      <c r="J6" s="20"/>
      <c r="K6" s="21" t="s">
        <v>36</v>
      </c>
      <c r="L6" s="21"/>
      <c r="M6" s="22" t="s">
        <v>37</v>
      </c>
      <c r="N6" s="23">
        <v>3000</v>
      </c>
      <c r="O6" s="24">
        <v>43263</v>
      </c>
      <c r="P6" s="24">
        <v>45291</v>
      </c>
      <c r="Q6" s="25">
        <f>70.04+3.5+60.61+6.86+8.47+76.95+74.11+9.11+76.7+8.11+74.84+72.54+7.79+60.47+56.08+9.65+18.43+55.42+143.42+71.77+66.08+56.22+64.21+74.21+73.34+70+72+70+70+66.72+58.26+58.43+74.14+73.17+70+73.67+70+72.98+70+45.63+15+136.11+70+73.36+25.6+52.55+15.25+76.45+70+26.25+43.5+75.62</f>
        <v>2993.6200000000003</v>
      </c>
    </row>
    <row r="7" spans="1:17" x14ac:dyDescent="0.25">
      <c r="A7" s="19" t="s">
        <v>38</v>
      </c>
      <c r="B7" s="20" t="s">
        <v>39</v>
      </c>
      <c r="C7" s="20" t="s">
        <v>20</v>
      </c>
      <c r="D7" s="20"/>
      <c r="E7" s="20"/>
      <c r="F7" s="21" t="s">
        <v>40</v>
      </c>
      <c r="G7" s="21"/>
      <c r="H7" s="20" t="s">
        <v>41</v>
      </c>
      <c r="I7" s="20"/>
      <c r="J7" s="20"/>
      <c r="K7" s="21" t="s">
        <v>40</v>
      </c>
      <c r="L7" s="21"/>
      <c r="M7" s="22" t="s">
        <v>41</v>
      </c>
      <c r="N7" s="23">
        <v>5000</v>
      </c>
      <c r="O7" s="24">
        <v>43467</v>
      </c>
      <c r="P7" s="24">
        <v>45291</v>
      </c>
      <c r="Q7" s="25">
        <f>900+178.2+1327.5+1327.5</f>
        <v>3733.2</v>
      </c>
    </row>
    <row r="8" spans="1:17" x14ac:dyDescent="0.25">
      <c r="A8" s="19" t="s">
        <v>42</v>
      </c>
      <c r="B8" s="20" t="s">
        <v>43</v>
      </c>
      <c r="C8" s="20" t="s">
        <v>20</v>
      </c>
      <c r="D8" s="20"/>
      <c r="E8" s="20"/>
      <c r="F8" s="21" t="s">
        <v>44</v>
      </c>
      <c r="G8" s="21"/>
      <c r="H8" s="20" t="s">
        <v>45</v>
      </c>
      <c r="I8" s="20"/>
      <c r="J8" s="20"/>
      <c r="K8" s="21" t="s">
        <v>44</v>
      </c>
      <c r="L8" s="21"/>
      <c r="M8" s="22" t="s">
        <v>46</v>
      </c>
      <c r="N8" s="23">
        <v>36096</v>
      </c>
      <c r="O8" s="24">
        <v>43636</v>
      </c>
      <c r="P8" s="24">
        <v>45291</v>
      </c>
      <c r="Q8" s="25">
        <f>9024+9024+9024+9024</f>
        <v>36096</v>
      </c>
    </row>
    <row r="9" spans="1:17" x14ac:dyDescent="0.25">
      <c r="A9" s="19" t="s">
        <v>47</v>
      </c>
      <c r="B9" s="20" t="s">
        <v>48</v>
      </c>
      <c r="C9" s="20" t="s">
        <v>20</v>
      </c>
      <c r="D9" s="20"/>
      <c r="E9" s="20"/>
      <c r="F9" s="21" t="s">
        <v>49</v>
      </c>
      <c r="G9" s="21"/>
      <c r="H9" s="20" t="s">
        <v>50</v>
      </c>
      <c r="I9" s="20"/>
      <c r="J9" s="20"/>
      <c r="K9" s="21" t="s">
        <v>49</v>
      </c>
      <c r="L9" s="21"/>
      <c r="M9" s="22" t="s">
        <v>50</v>
      </c>
      <c r="N9" s="23">
        <v>5000</v>
      </c>
      <c r="O9" s="24">
        <v>43720</v>
      </c>
      <c r="P9" s="24">
        <v>45291</v>
      </c>
      <c r="Q9" s="25">
        <v>5000</v>
      </c>
    </row>
    <row r="10" spans="1:17" x14ac:dyDescent="0.25">
      <c r="A10" s="19" t="s">
        <v>51</v>
      </c>
      <c r="B10" s="20" t="s">
        <v>52</v>
      </c>
      <c r="C10" s="20" t="s">
        <v>20</v>
      </c>
      <c r="D10" s="20"/>
      <c r="E10" s="20"/>
      <c r="F10" s="21" t="s">
        <v>53</v>
      </c>
      <c r="G10" s="21"/>
      <c r="H10" s="20" t="s">
        <v>54</v>
      </c>
      <c r="I10" s="20"/>
      <c r="J10" s="20"/>
      <c r="K10" s="21" t="s">
        <v>53</v>
      </c>
      <c r="L10" s="21"/>
      <c r="M10" s="22" t="s">
        <v>55</v>
      </c>
      <c r="N10" s="23">
        <v>39900</v>
      </c>
      <c r="O10" s="24">
        <v>43763</v>
      </c>
      <c r="P10" s="24">
        <v>45291</v>
      </c>
      <c r="Q10" s="25">
        <f>47.65+710.2+66.25+111.3+636+6697.92+11899.82+42.4+1868.67+1081.2+163.24+147.99+92.75+92.75+663.35+212+172.25+111.3+409.85+175.2+1161+412.5+1741.82+3140.57+909.14+716.63+145.2+237+6034.05</f>
        <v>39900</v>
      </c>
    </row>
    <row r="11" spans="1:17" x14ac:dyDescent="0.25">
      <c r="A11" s="19" t="s">
        <v>56</v>
      </c>
      <c r="B11" s="20" t="s">
        <v>57</v>
      </c>
      <c r="C11" s="20" t="s">
        <v>20</v>
      </c>
      <c r="D11" s="20"/>
      <c r="E11" s="20"/>
      <c r="F11" s="21" t="s">
        <v>58</v>
      </c>
      <c r="G11" s="21"/>
      <c r="H11" s="20" t="s">
        <v>59</v>
      </c>
      <c r="I11" s="20"/>
      <c r="J11" s="20"/>
      <c r="K11" s="21" t="s">
        <v>58</v>
      </c>
      <c r="L11" s="21"/>
      <c r="M11" s="22" t="s">
        <v>59</v>
      </c>
      <c r="N11" s="23">
        <v>5000</v>
      </c>
      <c r="O11" s="24">
        <v>43875</v>
      </c>
      <c r="P11" s="24">
        <v>45291</v>
      </c>
      <c r="Q11" s="25">
        <f>1424.5+800+800+146.4+120+946.4+33.6+60.6+240</f>
        <v>4571.5000000000009</v>
      </c>
    </row>
    <row r="12" spans="1:17" x14ac:dyDescent="0.25">
      <c r="A12" s="19" t="s">
        <v>60</v>
      </c>
      <c r="B12" s="19" t="s">
        <v>61</v>
      </c>
      <c r="C12" s="20" t="s">
        <v>20</v>
      </c>
      <c r="D12" s="19"/>
      <c r="E12" s="19"/>
      <c r="F12" s="26" t="s">
        <v>62</v>
      </c>
      <c r="G12" s="26"/>
      <c r="H12" s="19" t="s">
        <v>63</v>
      </c>
      <c r="I12" s="19"/>
      <c r="J12" s="19"/>
      <c r="K12" s="26" t="s">
        <v>62</v>
      </c>
      <c r="L12" s="26"/>
      <c r="M12" s="27" t="s">
        <v>63</v>
      </c>
      <c r="N12" s="28">
        <v>5000</v>
      </c>
      <c r="O12" s="29">
        <v>43949</v>
      </c>
      <c r="P12" s="24">
        <v>45291</v>
      </c>
      <c r="Q12" s="25">
        <v>5000</v>
      </c>
    </row>
    <row r="13" spans="1:17" x14ac:dyDescent="0.25">
      <c r="A13" s="19" t="s">
        <v>64</v>
      </c>
      <c r="B13" s="20" t="s">
        <v>65</v>
      </c>
      <c r="C13" s="20" t="s">
        <v>20</v>
      </c>
      <c r="D13" s="20"/>
      <c r="E13" s="20"/>
      <c r="F13" s="30" t="s">
        <v>66</v>
      </c>
      <c r="G13" s="30"/>
      <c r="H13" s="20" t="s">
        <v>67</v>
      </c>
      <c r="I13" s="20"/>
      <c r="J13" s="20"/>
      <c r="K13" s="30" t="s">
        <v>66</v>
      </c>
      <c r="L13" s="30"/>
      <c r="M13" s="20" t="s">
        <v>67</v>
      </c>
      <c r="N13" s="23">
        <v>3000</v>
      </c>
      <c r="O13" s="24">
        <v>43990</v>
      </c>
      <c r="P13" s="24">
        <v>45291</v>
      </c>
      <c r="Q13" s="25">
        <v>3000</v>
      </c>
    </row>
    <row r="14" spans="1:17" x14ac:dyDescent="0.25">
      <c r="A14" s="19" t="s">
        <v>68</v>
      </c>
      <c r="B14" s="20" t="s">
        <v>69</v>
      </c>
      <c r="C14" s="20" t="s">
        <v>20</v>
      </c>
      <c r="D14" s="20"/>
      <c r="E14" s="20"/>
      <c r="F14" s="21" t="s">
        <v>70</v>
      </c>
      <c r="G14" s="21"/>
      <c r="H14" s="20" t="s">
        <v>71</v>
      </c>
      <c r="I14" s="20"/>
      <c r="J14" s="20"/>
      <c r="K14" s="21" t="s">
        <v>70</v>
      </c>
      <c r="L14" s="21"/>
      <c r="M14" s="22" t="s">
        <v>71</v>
      </c>
      <c r="N14" s="23">
        <v>2095</v>
      </c>
      <c r="O14" s="24">
        <v>44042</v>
      </c>
      <c r="P14" s="24">
        <v>45291</v>
      </c>
      <c r="Q14" s="25">
        <v>2095</v>
      </c>
    </row>
    <row r="15" spans="1:17" ht="16.5" customHeight="1" x14ac:dyDescent="0.25">
      <c r="A15" s="19" t="s">
        <v>72</v>
      </c>
      <c r="B15" s="31" t="s">
        <v>73</v>
      </c>
      <c r="C15" s="20" t="s">
        <v>20</v>
      </c>
      <c r="D15" s="19"/>
      <c r="E15" s="19"/>
      <c r="F15" s="32" t="s">
        <v>74</v>
      </c>
      <c r="G15" s="32"/>
      <c r="H15" s="19" t="s">
        <v>75</v>
      </c>
      <c r="I15" s="19"/>
      <c r="J15" s="19"/>
      <c r="K15" s="32" t="s">
        <v>74</v>
      </c>
      <c r="L15" s="32"/>
      <c r="M15" s="22" t="s">
        <v>75</v>
      </c>
      <c r="N15" s="28">
        <v>39900</v>
      </c>
      <c r="O15" s="24">
        <v>44119</v>
      </c>
      <c r="P15" s="24">
        <v>45291</v>
      </c>
      <c r="Q15" s="25">
        <f>9051.8+1753.6+1638.4+1550.4+1692.8+1672+2038.4+8102.4+2380.8+2688+2360+2454+2176</f>
        <v>39558.600000000006</v>
      </c>
    </row>
    <row r="16" spans="1:17" x14ac:dyDescent="0.25">
      <c r="A16" s="19" t="s">
        <v>76</v>
      </c>
      <c r="B16" s="19" t="s">
        <v>77</v>
      </c>
      <c r="C16" s="20" t="s">
        <v>20</v>
      </c>
      <c r="D16" s="19"/>
      <c r="E16" s="19"/>
      <c r="F16" s="21" t="s">
        <v>78</v>
      </c>
      <c r="G16" s="21"/>
      <c r="H16" s="21" t="s">
        <v>79</v>
      </c>
      <c r="I16" s="19"/>
      <c r="J16" s="19"/>
      <c r="K16" s="26" t="s">
        <v>78</v>
      </c>
      <c r="L16" s="26"/>
      <c r="M16" s="22" t="s">
        <v>79</v>
      </c>
      <c r="N16" s="28">
        <v>10000</v>
      </c>
      <c r="O16" s="29">
        <v>44125</v>
      </c>
      <c r="P16" s="24">
        <v>45291</v>
      </c>
      <c r="Q16" s="25">
        <f>1488+1109.82+1090.6+279+653.08+264.72+869+509.23+45.16+159.58+1260+863.04+421+143.04+162.83+288.4+358.95</f>
        <v>9965.4500000000007</v>
      </c>
    </row>
    <row r="17" spans="1:17" x14ac:dyDescent="0.25">
      <c r="A17" s="19" t="s">
        <v>80</v>
      </c>
      <c r="B17" s="20" t="s">
        <v>81</v>
      </c>
      <c r="C17" s="20" t="s">
        <v>20</v>
      </c>
      <c r="D17" s="20"/>
      <c r="E17" s="20"/>
      <c r="F17" s="30" t="s">
        <v>82</v>
      </c>
      <c r="G17" s="30"/>
      <c r="H17" s="20" t="s">
        <v>83</v>
      </c>
      <c r="I17" s="20"/>
      <c r="J17" s="20"/>
      <c r="K17" s="30" t="s">
        <v>82</v>
      </c>
      <c r="L17" s="30"/>
      <c r="M17" s="22" t="s">
        <v>83</v>
      </c>
      <c r="N17" s="23">
        <v>10000</v>
      </c>
      <c r="O17" s="24">
        <v>44148</v>
      </c>
      <c r="P17" s="24">
        <v>45291</v>
      </c>
      <c r="Q17" s="25">
        <f>1803.5+250+250+250+250+250+250+250+250+250+250+250+250+250+250+250+955+250+250+250+250+250+250+250+250+750+250+250</f>
        <v>9758.5</v>
      </c>
    </row>
    <row r="18" spans="1:17" x14ac:dyDescent="0.25">
      <c r="A18" s="20" t="s">
        <v>84</v>
      </c>
      <c r="B18" s="20" t="s">
        <v>85</v>
      </c>
      <c r="C18" s="20" t="s">
        <v>20</v>
      </c>
      <c r="D18" s="20"/>
      <c r="E18" s="20"/>
      <c r="F18" s="33" t="s">
        <v>86</v>
      </c>
      <c r="G18" s="33"/>
      <c r="H18" s="20" t="s">
        <v>87</v>
      </c>
      <c r="I18" s="20"/>
      <c r="J18" s="20"/>
      <c r="K18" s="33" t="s">
        <v>86</v>
      </c>
      <c r="L18" s="33"/>
      <c r="M18" s="22" t="s">
        <v>87</v>
      </c>
      <c r="N18" s="23">
        <v>10000</v>
      </c>
      <c r="O18" s="24">
        <v>44172</v>
      </c>
      <c r="P18" s="24">
        <v>45291</v>
      </c>
      <c r="Q18" s="25">
        <f>160+490+340+1100+735+1470+720+720+2710+1555</f>
        <v>10000</v>
      </c>
    </row>
    <row r="19" spans="1:17" x14ac:dyDescent="0.25">
      <c r="A19" s="19" t="s">
        <v>88</v>
      </c>
      <c r="B19" s="20" t="s">
        <v>89</v>
      </c>
      <c r="C19" s="20" t="s">
        <v>20</v>
      </c>
      <c r="D19" s="20"/>
      <c r="E19" s="20"/>
      <c r="F19" s="34" t="s">
        <v>90</v>
      </c>
      <c r="G19" s="34"/>
      <c r="H19" s="20" t="s">
        <v>91</v>
      </c>
      <c r="I19" s="20"/>
      <c r="J19" s="20"/>
      <c r="K19" s="34" t="s">
        <v>90</v>
      </c>
      <c r="L19" s="34"/>
      <c r="M19" s="22" t="s">
        <v>91</v>
      </c>
      <c r="N19" s="23">
        <v>15000</v>
      </c>
      <c r="O19" s="24">
        <v>44180</v>
      </c>
      <c r="P19" s="24">
        <v>45291</v>
      </c>
      <c r="Q19" s="25">
        <f>5000+5000+5000</f>
        <v>15000</v>
      </c>
    </row>
    <row r="20" spans="1:17" x14ac:dyDescent="0.25">
      <c r="A20" s="20" t="s">
        <v>92</v>
      </c>
      <c r="B20" s="20" t="s">
        <v>93</v>
      </c>
      <c r="C20" s="20" t="s">
        <v>20</v>
      </c>
      <c r="D20" s="20"/>
      <c r="E20" s="20"/>
      <c r="F20" s="33" t="s">
        <v>31</v>
      </c>
      <c r="G20" s="33"/>
      <c r="H20" s="20" t="s">
        <v>32</v>
      </c>
      <c r="I20" s="20"/>
      <c r="J20" s="20"/>
      <c r="K20" s="33" t="s">
        <v>31</v>
      </c>
      <c r="L20" s="33"/>
      <c r="M20" s="22" t="s">
        <v>33</v>
      </c>
      <c r="N20" s="23">
        <v>25000</v>
      </c>
      <c r="O20" s="24">
        <v>44183</v>
      </c>
      <c r="P20" s="24">
        <v>45291</v>
      </c>
      <c r="Q20" s="25">
        <f>11284+4440+1740+2520+3420</f>
        <v>23404</v>
      </c>
    </row>
    <row r="21" spans="1:17" x14ac:dyDescent="0.25">
      <c r="A21" s="19" t="s">
        <v>94</v>
      </c>
      <c r="B21" s="20" t="s">
        <v>95</v>
      </c>
      <c r="C21" s="20" t="s">
        <v>20</v>
      </c>
      <c r="D21" s="20"/>
      <c r="E21" s="20"/>
      <c r="F21" s="21" t="s">
        <v>96</v>
      </c>
      <c r="G21" s="21"/>
      <c r="H21" s="20" t="s">
        <v>97</v>
      </c>
      <c r="I21" s="20"/>
      <c r="J21" s="20"/>
      <c r="K21" s="21" t="s">
        <v>96</v>
      </c>
      <c r="L21" s="21"/>
      <c r="M21" s="20" t="s">
        <v>97</v>
      </c>
      <c r="N21" s="23">
        <v>74900</v>
      </c>
      <c r="O21" s="24">
        <v>44229</v>
      </c>
      <c r="P21" s="24">
        <v>45291</v>
      </c>
      <c r="Q21" s="25">
        <f>248.4+1380+3976.66+1113+5767.35+2610+725+11586.2+1160+7858.4+580+5749.1+8877.55+535.75+3355+2910.8+1930+2540.53+4445.92+7550.34</f>
        <v>74900</v>
      </c>
    </row>
    <row r="22" spans="1:17" x14ac:dyDescent="0.25">
      <c r="A22" s="19" t="s">
        <v>98</v>
      </c>
      <c r="B22" s="20" t="s">
        <v>99</v>
      </c>
      <c r="C22" s="20" t="s">
        <v>20</v>
      </c>
      <c r="D22" s="20"/>
      <c r="E22" s="20"/>
      <c r="F22" s="35" t="s">
        <v>31</v>
      </c>
      <c r="G22" s="35"/>
      <c r="H22" s="20" t="s">
        <v>32</v>
      </c>
      <c r="I22" s="20"/>
      <c r="J22" s="20"/>
      <c r="K22" s="35" t="s">
        <v>31</v>
      </c>
      <c r="L22" s="35"/>
      <c r="M22" s="20" t="s">
        <v>33</v>
      </c>
      <c r="N22" s="23">
        <v>10000</v>
      </c>
      <c r="O22" s="24">
        <v>44236</v>
      </c>
      <c r="P22" s="24">
        <v>45291</v>
      </c>
      <c r="Q22" s="25">
        <f>1165.55+1130+1175.5+1327+1183.95+1199.55+1200+1197.4</f>
        <v>9578.9499999999989</v>
      </c>
    </row>
    <row r="23" spans="1:17" x14ac:dyDescent="0.25">
      <c r="A23" s="19" t="s">
        <v>100</v>
      </c>
      <c r="B23" s="20" t="s">
        <v>101</v>
      </c>
      <c r="C23" s="20" t="s">
        <v>20</v>
      </c>
      <c r="D23" s="20"/>
      <c r="E23" s="20"/>
      <c r="F23" s="21" t="s">
        <v>102</v>
      </c>
      <c r="G23" s="21"/>
      <c r="H23" s="20" t="s">
        <v>103</v>
      </c>
      <c r="I23" s="20"/>
      <c r="J23" s="20"/>
      <c r="K23" s="21" t="s">
        <v>102</v>
      </c>
      <c r="L23" s="21"/>
      <c r="M23" s="22" t="s">
        <v>103</v>
      </c>
      <c r="N23" s="23">
        <v>5400</v>
      </c>
      <c r="O23" s="24">
        <v>44246</v>
      </c>
      <c r="P23" s="24">
        <v>45291</v>
      </c>
      <c r="Q23" s="25">
        <v>5400</v>
      </c>
    </row>
    <row r="24" spans="1:17" x14ac:dyDescent="0.25">
      <c r="A24" s="19" t="s">
        <v>104</v>
      </c>
      <c r="B24" s="20" t="s">
        <v>105</v>
      </c>
      <c r="C24" s="20" t="s">
        <v>20</v>
      </c>
      <c r="D24" s="20"/>
      <c r="E24" s="20"/>
      <c r="F24" s="30" t="s">
        <v>106</v>
      </c>
      <c r="G24" s="30"/>
      <c r="H24" s="20" t="s">
        <v>107</v>
      </c>
      <c r="I24" s="20"/>
      <c r="J24" s="20"/>
      <c r="K24" s="30" t="s">
        <v>106</v>
      </c>
      <c r="L24" s="30"/>
      <c r="M24" s="22" t="s">
        <v>108</v>
      </c>
      <c r="N24" s="23">
        <v>10000</v>
      </c>
      <c r="O24" s="24">
        <v>44284</v>
      </c>
      <c r="P24" s="24">
        <v>45291</v>
      </c>
      <c r="Q24" s="25">
        <f>1100+1925+1650+1650+550</f>
        <v>6875</v>
      </c>
    </row>
    <row r="25" spans="1:17" x14ac:dyDescent="0.25">
      <c r="A25" s="19" t="s">
        <v>104</v>
      </c>
      <c r="B25" s="20" t="s">
        <v>105</v>
      </c>
      <c r="C25" s="20" t="s">
        <v>20</v>
      </c>
      <c r="D25" s="20"/>
      <c r="E25" s="20"/>
      <c r="F25" s="20" t="s">
        <v>109</v>
      </c>
      <c r="G25" s="20"/>
      <c r="H25" s="20" t="s">
        <v>110</v>
      </c>
      <c r="I25" s="20"/>
      <c r="J25" s="20"/>
      <c r="K25" s="30"/>
      <c r="L25" s="30"/>
      <c r="M25" s="22"/>
      <c r="N25" s="23"/>
      <c r="O25" s="24"/>
      <c r="P25" s="24"/>
      <c r="Q25" s="25"/>
    </row>
    <row r="26" spans="1:17" x14ac:dyDescent="0.25">
      <c r="A26" s="19" t="s">
        <v>111</v>
      </c>
      <c r="B26" s="20" t="s">
        <v>112</v>
      </c>
      <c r="C26" s="20" t="s">
        <v>20</v>
      </c>
      <c r="D26" s="20"/>
      <c r="E26" s="20"/>
      <c r="F26" s="30" t="s">
        <v>113</v>
      </c>
      <c r="G26" s="30"/>
      <c r="H26" s="20" t="s">
        <v>114</v>
      </c>
      <c r="I26" s="20"/>
      <c r="J26" s="20"/>
      <c r="K26" s="30" t="s">
        <v>113</v>
      </c>
      <c r="L26" s="30"/>
      <c r="M26" s="22" t="s">
        <v>115</v>
      </c>
      <c r="N26" s="23">
        <v>3000</v>
      </c>
      <c r="O26" s="24">
        <v>44336</v>
      </c>
      <c r="P26" s="24">
        <v>45291</v>
      </c>
      <c r="Q26" s="25">
        <f>53.8+435.4+21.55+556+699.2+525.6+313.55+207+65+53.8+53.8</f>
        <v>2984.7000000000007</v>
      </c>
    </row>
    <row r="27" spans="1:17" x14ac:dyDescent="0.25">
      <c r="A27" s="19" t="s">
        <v>116</v>
      </c>
      <c r="B27" s="20" t="s">
        <v>117</v>
      </c>
      <c r="C27" s="19" t="s">
        <v>20</v>
      </c>
      <c r="D27" s="20"/>
      <c r="E27" s="20"/>
      <c r="F27" s="30" t="s">
        <v>118</v>
      </c>
      <c r="G27" s="30"/>
      <c r="H27" s="20" t="s">
        <v>119</v>
      </c>
      <c r="I27" s="20"/>
      <c r="J27" s="20"/>
      <c r="K27" s="30" t="s">
        <v>118</v>
      </c>
      <c r="L27" s="30"/>
      <c r="M27" s="22" t="s">
        <v>120</v>
      </c>
      <c r="N27" s="23">
        <v>15000</v>
      </c>
      <c r="O27" s="24">
        <v>44383</v>
      </c>
      <c r="P27" s="24">
        <v>45291</v>
      </c>
      <c r="Q27" s="25">
        <v>15000</v>
      </c>
    </row>
    <row r="28" spans="1:17" x14ac:dyDescent="0.25">
      <c r="A28" s="19" t="s">
        <v>121</v>
      </c>
      <c r="B28" s="20" t="s">
        <v>122</v>
      </c>
      <c r="C28" s="19" t="s">
        <v>20</v>
      </c>
      <c r="D28" s="20"/>
      <c r="E28" s="20"/>
      <c r="F28" s="21" t="s">
        <v>123</v>
      </c>
      <c r="G28" s="21"/>
      <c r="H28" s="20" t="s">
        <v>124</v>
      </c>
      <c r="I28" s="20"/>
      <c r="J28" s="20"/>
      <c r="K28" s="21" t="s">
        <v>123</v>
      </c>
      <c r="L28" s="21"/>
      <c r="M28" s="22" t="s">
        <v>124</v>
      </c>
      <c r="N28" s="23">
        <v>9000</v>
      </c>
      <c r="O28" s="24">
        <v>44396</v>
      </c>
      <c r="P28" s="24">
        <v>45291</v>
      </c>
      <c r="Q28" s="25">
        <f>3000+3000+3000</f>
        <v>9000</v>
      </c>
    </row>
    <row r="29" spans="1:17" x14ac:dyDescent="0.25">
      <c r="A29" s="19" t="s">
        <v>125</v>
      </c>
      <c r="B29" s="20" t="s">
        <v>126</v>
      </c>
      <c r="C29" s="19" t="s">
        <v>20</v>
      </c>
      <c r="D29" s="20"/>
      <c r="E29" s="20"/>
      <c r="F29" s="21" t="s">
        <v>127</v>
      </c>
      <c r="G29" s="21"/>
      <c r="H29" s="20" t="s">
        <v>128</v>
      </c>
      <c r="I29" s="20"/>
      <c r="J29" s="20"/>
      <c r="K29" s="21" t="s">
        <v>127</v>
      </c>
      <c r="L29" s="21"/>
      <c r="M29" s="22" t="s">
        <v>128</v>
      </c>
      <c r="N29" s="23">
        <v>21600</v>
      </c>
      <c r="O29" s="24">
        <v>44558</v>
      </c>
      <c r="P29" s="24">
        <v>45291</v>
      </c>
      <c r="Q29" s="25">
        <f>1800+1800+1800+1800+1800+1800+1800+1800+1800+1800+1800+1800</f>
        <v>21600</v>
      </c>
    </row>
    <row r="30" spans="1:17" x14ac:dyDescent="0.25">
      <c r="A30" s="20" t="s">
        <v>129</v>
      </c>
      <c r="B30" s="20" t="s">
        <v>130</v>
      </c>
      <c r="C30" s="19" t="s">
        <v>20</v>
      </c>
      <c r="D30" s="19"/>
      <c r="E30" s="19"/>
      <c r="F30" s="33" t="s">
        <v>44</v>
      </c>
      <c r="G30" s="33"/>
      <c r="H30" s="19" t="s">
        <v>45</v>
      </c>
      <c r="I30" s="19"/>
      <c r="J30" s="19"/>
      <c r="K30" s="33" t="s">
        <v>44</v>
      </c>
      <c r="L30" s="33"/>
      <c r="M30" s="22" t="s">
        <v>46</v>
      </c>
      <c r="N30" s="28">
        <v>138900</v>
      </c>
      <c r="O30" s="29">
        <v>44603</v>
      </c>
      <c r="P30" s="24">
        <v>45291</v>
      </c>
      <c r="Q30" s="25">
        <f>29806.5+108991.9</f>
        <v>138798.39999999999</v>
      </c>
    </row>
    <row r="31" spans="1:17" x14ac:dyDescent="0.25">
      <c r="A31" s="20" t="s">
        <v>131</v>
      </c>
      <c r="B31" s="20" t="s">
        <v>132</v>
      </c>
      <c r="C31" s="19" t="s">
        <v>20</v>
      </c>
      <c r="D31" s="20"/>
      <c r="E31" s="20"/>
      <c r="F31" s="30" t="s">
        <v>133</v>
      </c>
      <c r="G31" s="30"/>
      <c r="H31" s="20" t="s">
        <v>134</v>
      </c>
      <c r="I31" s="20"/>
      <c r="J31" s="20"/>
      <c r="K31" s="30" t="s">
        <v>133</v>
      </c>
      <c r="L31" s="30"/>
      <c r="M31" s="22" t="s">
        <v>134</v>
      </c>
      <c r="N31" s="23">
        <v>9000</v>
      </c>
      <c r="O31" s="24">
        <v>44581</v>
      </c>
      <c r="P31" s="24">
        <v>45291</v>
      </c>
      <c r="Q31" s="25">
        <v>9000</v>
      </c>
    </row>
    <row r="32" spans="1:17" x14ac:dyDescent="0.25">
      <c r="A32" s="22" t="s">
        <v>135</v>
      </c>
      <c r="B32" s="20" t="s">
        <v>136</v>
      </c>
      <c r="C32" s="19" t="s">
        <v>20</v>
      </c>
      <c r="D32" s="20"/>
      <c r="E32" s="20"/>
      <c r="F32" s="21" t="s">
        <v>137</v>
      </c>
      <c r="G32" s="21"/>
      <c r="H32" s="20" t="s">
        <v>138</v>
      </c>
      <c r="I32" s="20"/>
      <c r="J32" s="20"/>
      <c r="K32" s="21" t="s">
        <v>137</v>
      </c>
      <c r="L32" s="21"/>
      <c r="M32" s="22" t="s">
        <v>138</v>
      </c>
      <c r="N32" s="23">
        <v>4999</v>
      </c>
      <c r="O32" s="24">
        <v>44613</v>
      </c>
      <c r="P32" s="24">
        <v>45291</v>
      </c>
      <c r="Q32" s="25">
        <f>815.07+1624.37+793.01+718.24+50.41+99.39+160.94+671.03</f>
        <v>4932.4599999999991</v>
      </c>
    </row>
    <row r="33" spans="1:17" x14ac:dyDescent="0.25">
      <c r="A33" s="22" t="s">
        <v>139</v>
      </c>
      <c r="B33" s="19" t="s">
        <v>140</v>
      </c>
      <c r="C33" s="19" t="s">
        <v>20</v>
      </c>
      <c r="D33" s="19"/>
      <c r="E33" s="19"/>
      <c r="F33" s="32" t="s">
        <v>141</v>
      </c>
      <c r="G33" s="32"/>
      <c r="H33" s="19" t="s">
        <v>142</v>
      </c>
      <c r="I33" s="19"/>
      <c r="J33" s="19"/>
      <c r="K33" s="32" t="s">
        <v>141</v>
      </c>
      <c r="L33" s="32"/>
      <c r="M33" s="22" t="s">
        <v>143</v>
      </c>
      <c r="N33" s="28">
        <v>39000</v>
      </c>
      <c r="O33" s="24">
        <v>44693</v>
      </c>
      <c r="P33" s="24">
        <v>45291</v>
      </c>
      <c r="Q33" s="25">
        <f>1763.25+4839.04+2228.36+4483.82+3188.14+3817.89+1825.57+104.82+4402.78+3224.64+4082.71+1774.31+574.08+2672.27</f>
        <v>38981.679999999993</v>
      </c>
    </row>
    <row r="34" spans="1:17" x14ac:dyDescent="0.25">
      <c r="A34" s="22" t="s">
        <v>144</v>
      </c>
      <c r="B34" s="20" t="s">
        <v>145</v>
      </c>
      <c r="C34" s="19" t="s">
        <v>20</v>
      </c>
      <c r="D34" s="20"/>
      <c r="E34" s="20"/>
      <c r="F34" s="34" t="s">
        <v>90</v>
      </c>
      <c r="G34" s="34"/>
      <c r="H34" s="20" t="s">
        <v>91</v>
      </c>
      <c r="I34" s="20"/>
      <c r="J34" s="20"/>
      <c r="K34" s="34" t="s">
        <v>90</v>
      </c>
      <c r="L34" s="34"/>
      <c r="M34" s="22" t="s">
        <v>91</v>
      </c>
      <c r="N34" s="23">
        <v>2500</v>
      </c>
      <c r="O34" s="24">
        <v>44697</v>
      </c>
      <c r="P34" s="24">
        <v>45291</v>
      </c>
      <c r="Q34" s="25">
        <v>2000</v>
      </c>
    </row>
    <row r="35" spans="1:17" x14ac:dyDescent="0.25">
      <c r="A35" s="22" t="s">
        <v>146</v>
      </c>
      <c r="B35" s="20" t="s">
        <v>147</v>
      </c>
      <c r="C35" s="19" t="s">
        <v>20</v>
      </c>
      <c r="D35" s="20"/>
      <c r="E35" s="20"/>
      <c r="F35" s="30" t="s">
        <v>148</v>
      </c>
      <c r="G35" s="30"/>
      <c r="H35" s="20" t="s">
        <v>149</v>
      </c>
      <c r="I35" s="20"/>
      <c r="J35" s="20"/>
      <c r="K35" s="30" t="s">
        <v>148</v>
      </c>
      <c r="L35" s="30"/>
      <c r="M35" s="30" t="s">
        <v>149</v>
      </c>
      <c r="N35" s="23">
        <v>30000</v>
      </c>
      <c r="O35" s="24">
        <v>44781</v>
      </c>
      <c r="P35" s="24">
        <v>45291</v>
      </c>
      <c r="Q35" s="25">
        <f>13900+16000</f>
        <v>29900</v>
      </c>
    </row>
    <row r="36" spans="1:17" x14ac:dyDescent="0.25">
      <c r="A36" s="22" t="s">
        <v>150</v>
      </c>
      <c r="B36" s="20" t="s">
        <v>151</v>
      </c>
      <c r="C36" s="19" t="s">
        <v>20</v>
      </c>
      <c r="D36" s="20"/>
      <c r="E36" s="20"/>
      <c r="F36" s="30" t="s">
        <v>152</v>
      </c>
      <c r="G36" s="30"/>
      <c r="H36" s="20" t="s">
        <v>153</v>
      </c>
      <c r="I36" s="20"/>
      <c r="J36" s="20"/>
      <c r="K36" s="30" t="s">
        <v>152</v>
      </c>
      <c r="L36" s="30"/>
      <c r="M36" s="22" t="s">
        <v>154</v>
      </c>
      <c r="N36" s="23">
        <v>138900</v>
      </c>
      <c r="O36" s="24">
        <v>44806</v>
      </c>
      <c r="P36" s="24">
        <v>45291</v>
      </c>
      <c r="Q36" s="25">
        <v>138858.84</v>
      </c>
    </row>
    <row r="37" spans="1:17" x14ac:dyDescent="0.25">
      <c r="A37" s="22" t="s">
        <v>150</v>
      </c>
      <c r="B37" s="20" t="s">
        <v>151</v>
      </c>
      <c r="C37" s="19" t="s">
        <v>20</v>
      </c>
      <c r="D37" s="19"/>
      <c r="E37" s="19"/>
      <c r="F37" s="19" t="s">
        <v>155</v>
      </c>
      <c r="G37" s="19"/>
      <c r="H37" s="19" t="s">
        <v>156</v>
      </c>
      <c r="I37" s="19"/>
      <c r="J37" s="19"/>
      <c r="K37" s="21"/>
      <c r="L37" s="21"/>
      <c r="M37" s="22"/>
      <c r="N37" s="23"/>
      <c r="O37" s="24"/>
      <c r="P37" s="24"/>
      <c r="Q37" s="25"/>
    </row>
    <row r="38" spans="1:17" x14ac:dyDescent="0.25">
      <c r="A38" s="20" t="s">
        <v>157</v>
      </c>
      <c r="B38" s="20" t="s">
        <v>158</v>
      </c>
      <c r="C38" s="19" t="s">
        <v>20</v>
      </c>
      <c r="D38" s="20"/>
      <c r="E38" s="20"/>
      <c r="F38" s="30" t="s">
        <v>159</v>
      </c>
      <c r="G38" s="30"/>
      <c r="H38" s="20" t="s">
        <v>160</v>
      </c>
      <c r="I38" s="20"/>
      <c r="J38" s="20"/>
      <c r="K38" s="30" t="s">
        <v>159</v>
      </c>
      <c r="L38" s="30"/>
      <c r="M38" s="22" t="s">
        <v>160</v>
      </c>
      <c r="N38" s="23">
        <v>7000</v>
      </c>
      <c r="O38" s="24">
        <v>44852</v>
      </c>
      <c r="P38" s="24">
        <v>45291</v>
      </c>
      <c r="Q38" s="25">
        <f>260+1629+1629+1629+1629</f>
        <v>6776</v>
      </c>
    </row>
    <row r="39" spans="1:17" x14ac:dyDescent="0.25">
      <c r="A39" s="20" t="s">
        <v>161</v>
      </c>
      <c r="B39" s="20" t="s">
        <v>162</v>
      </c>
      <c r="C39" s="19" t="s">
        <v>20</v>
      </c>
      <c r="D39" s="20"/>
      <c r="E39" s="20"/>
      <c r="F39" s="21" t="s">
        <v>163</v>
      </c>
      <c r="G39" s="21"/>
      <c r="H39" s="20" t="s">
        <v>164</v>
      </c>
      <c r="I39" s="20"/>
      <c r="J39" s="20"/>
      <c r="K39" s="21" t="s">
        <v>163</v>
      </c>
      <c r="L39" s="21"/>
      <c r="M39" s="22" t="s">
        <v>165</v>
      </c>
      <c r="N39" s="23">
        <v>21000</v>
      </c>
      <c r="O39" s="24">
        <v>44874</v>
      </c>
      <c r="P39" s="24">
        <v>45291</v>
      </c>
      <c r="Q39" s="25">
        <f>3120+7530+4440+5615+295</f>
        <v>21000</v>
      </c>
    </row>
    <row r="40" spans="1:17" x14ac:dyDescent="0.25">
      <c r="A40" s="36" t="s">
        <v>166</v>
      </c>
      <c r="B40" s="20" t="s">
        <v>167</v>
      </c>
      <c r="C40" s="19" t="s">
        <v>20</v>
      </c>
      <c r="D40" s="20"/>
      <c r="E40" s="20"/>
      <c r="F40" s="21" t="s">
        <v>168</v>
      </c>
      <c r="G40" s="21"/>
      <c r="H40" s="20" t="s">
        <v>169</v>
      </c>
      <c r="I40" s="20"/>
      <c r="J40" s="20"/>
      <c r="K40" s="21" t="s">
        <v>168</v>
      </c>
      <c r="L40" s="21"/>
      <c r="M40" s="22" t="s">
        <v>169</v>
      </c>
      <c r="N40" s="23">
        <v>4270</v>
      </c>
      <c r="O40" s="24">
        <v>44914</v>
      </c>
      <c r="P40" s="24">
        <v>45291</v>
      </c>
      <c r="Q40" s="25">
        <v>3500</v>
      </c>
    </row>
    <row r="41" spans="1:17" x14ac:dyDescent="0.25">
      <c r="A41" s="36" t="s">
        <v>170</v>
      </c>
      <c r="B41" s="20" t="s">
        <v>171</v>
      </c>
      <c r="C41" s="19" t="s">
        <v>20</v>
      </c>
      <c r="D41" s="20"/>
      <c r="E41" s="20"/>
      <c r="F41" s="21" t="s">
        <v>172</v>
      </c>
      <c r="G41" s="30"/>
      <c r="H41" s="22" t="s">
        <v>173</v>
      </c>
      <c r="I41" s="20"/>
      <c r="J41" s="20"/>
      <c r="K41" s="21" t="s">
        <v>172</v>
      </c>
      <c r="L41" s="30"/>
      <c r="M41" s="22" t="s">
        <v>173</v>
      </c>
      <c r="N41" s="23">
        <v>3000</v>
      </c>
      <c r="O41" s="24">
        <v>44928</v>
      </c>
      <c r="P41" s="24">
        <v>45291</v>
      </c>
      <c r="Q41" s="25">
        <v>3000</v>
      </c>
    </row>
    <row r="42" spans="1:17" ht="21.75" customHeight="1" x14ac:dyDescent="0.25">
      <c r="A42" s="36" t="s">
        <v>174</v>
      </c>
      <c r="B42" s="19" t="s">
        <v>175</v>
      </c>
      <c r="C42" s="19" t="s">
        <v>20</v>
      </c>
      <c r="D42" s="19"/>
      <c r="E42" s="19"/>
      <c r="F42" s="37" t="s">
        <v>176</v>
      </c>
      <c r="G42" s="37"/>
      <c r="H42" s="19" t="s">
        <v>177</v>
      </c>
      <c r="I42" s="19"/>
      <c r="J42" s="19"/>
      <c r="K42" s="37" t="s">
        <v>176</v>
      </c>
      <c r="L42" s="37"/>
      <c r="M42" s="22" t="s">
        <v>177</v>
      </c>
      <c r="N42" s="23">
        <v>2700</v>
      </c>
      <c r="O42" s="24">
        <v>44928</v>
      </c>
      <c r="P42" s="24">
        <v>45291</v>
      </c>
      <c r="Q42" s="25">
        <v>2700</v>
      </c>
    </row>
    <row r="43" spans="1:17" x14ac:dyDescent="0.25">
      <c r="A43" s="36" t="s">
        <v>178</v>
      </c>
      <c r="B43" s="20" t="s">
        <v>167</v>
      </c>
      <c r="C43" s="19" t="s">
        <v>20</v>
      </c>
      <c r="D43" s="20"/>
      <c r="E43" s="20"/>
      <c r="F43" s="21" t="s">
        <v>179</v>
      </c>
      <c r="G43" s="21"/>
      <c r="H43" s="20" t="s">
        <v>180</v>
      </c>
      <c r="I43" s="20"/>
      <c r="J43" s="20"/>
      <c r="K43" s="21" t="s">
        <v>179</v>
      </c>
      <c r="L43" s="21"/>
      <c r="M43" s="22" t="s">
        <v>180</v>
      </c>
      <c r="N43" s="23">
        <v>1220</v>
      </c>
      <c r="O43" s="24">
        <v>44928</v>
      </c>
      <c r="P43" s="24">
        <v>45291</v>
      </c>
      <c r="Q43" s="25">
        <v>1000</v>
      </c>
    </row>
    <row r="44" spans="1:17" ht="26.25" customHeight="1" x14ac:dyDescent="0.25">
      <c r="A44" s="36" t="s">
        <v>181</v>
      </c>
      <c r="B44" s="31" t="s">
        <v>182</v>
      </c>
      <c r="C44" s="19" t="s">
        <v>20</v>
      </c>
      <c r="D44" s="20"/>
      <c r="E44" s="20"/>
      <c r="F44" s="34" t="s">
        <v>183</v>
      </c>
      <c r="G44" s="34"/>
      <c r="H44" s="20" t="s">
        <v>184</v>
      </c>
      <c r="I44" s="20"/>
      <c r="J44" s="20"/>
      <c r="K44" s="34" t="s">
        <v>183</v>
      </c>
      <c r="L44" s="34"/>
      <c r="M44" s="34" t="s">
        <v>185</v>
      </c>
      <c r="N44" s="23">
        <v>3000</v>
      </c>
      <c r="O44" s="24">
        <v>44928</v>
      </c>
      <c r="P44" s="24">
        <v>45291</v>
      </c>
      <c r="Q44" s="25">
        <f>250+250+250+250+250+250+250+250+250+250+250+250</f>
        <v>3000</v>
      </c>
    </row>
    <row r="45" spans="1:17" x14ac:dyDescent="0.25">
      <c r="A45" s="36" t="s">
        <v>186</v>
      </c>
      <c r="B45" s="20" t="s">
        <v>187</v>
      </c>
      <c r="C45" s="19" t="s">
        <v>20</v>
      </c>
      <c r="D45" s="20"/>
      <c r="E45" s="20"/>
      <c r="F45" s="30" t="s">
        <v>188</v>
      </c>
      <c r="G45" s="30"/>
      <c r="H45" s="20" t="s">
        <v>189</v>
      </c>
      <c r="I45" s="20"/>
      <c r="J45" s="20"/>
      <c r="K45" s="30" t="s">
        <v>188</v>
      </c>
      <c r="L45" s="30"/>
      <c r="M45" s="34" t="s">
        <v>189</v>
      </c>
      <c r="N45" s="23">
        <v>4000</v>
      </c>
      <c r="O45" s="24">
        <v>44928</v>
      </c>
      <c r="P45" s="24">
        <v>45291</v>
      </c>
      <c r="Q45" s="25">
        <v>4000</v>
      </c>
    </row>
    <row r="46" spans="1:17" x14ac:dyDescent="0.25">
      <c r="A46" s="36" t="s">
        <v>190</v>
      </c>
      <c r="B46" s="20" t="s">
        <v>191</v>
      </c>
      <c r="C46" s="19" t="s">
        <v>20</v>
      </c>
      <c r="D46" s="20"/>
      <c r="E46" s="20"/>
      <c r="F46" s="21" t="s">
        <v>192</v>
      </c>
      <c r="G46" s="21"/>
      <c r="H46" s="20" t="s">
        <v>193</v>
      </c>
      <c r="I46" s="20"/>
      <c r="J46" s="20"/>
      <c r="K46" s="21" t="s">
        <v>192</v>
      </c>
      <c r="L46" s="21"/>
      <c r="M46" s="34" t="s">
        <v>193</v>
      </c>
      <c r="N46" s="23">
        <v>3200</v>
      </c>
      <c r="O46" s="24">
        <v>44929</v>
      </c>
      <c r="P46" s="24">
        <v>45291</v>
      </c>
      <c r="Q46" s="25">
        <f>1497+203+1499</f>
        <v>3199</v>
      </c>
    </row>
    <row r="47" spans="1:17" ht="24.75" customHeight="1" x14ac:dyDescent="0.25">
      <c r="A47" s="36" t="s">
        <v>194</v>
      </c>
      <c r="B47" s="31" t="s">
        <v>182</v>
      </c>
      <c r="C47" s="19" t="s">
        <v>20</v>
      </c>
      <c r="D47" s="19"/>
      <c r="E47" s="19"/>
      <c r="F47" s="21" t="s">
        <v>195</v>
      </c>
      <c r="G47" s="21"/>
      <c r="H47" s="19" t="s">
        <v>196</v>
      </c>
      <c r="I47" s="19"/>
      <c r="J47" s="19"/>
      <c r="K47" s="21" t="s">
        <v>195</v>
      </c>
      <c r="L47" s="21"/>
      <c r="M47" s="22" t="s">
        <v>196</v>
      </c>
      <c r="N47" s="28">
        <v>22338</v>
      </c>
      <c r="O47" s="24">
        <v>44930</v>
      </c>
      <c r="P47" s="24">
        <v>45291</v>
      </c>
      <c r="Q47" s="25">
        <v>22338</v>
      </c>
    </row>
    <row r="48" spans="1:17" x14ac:dyDescent="0.25">
      <c r="A48" s="36" t="s">
        <v>197</v>
      </c>
      <c r="B48" s="20" t="s">
        <v>198</v>
      </c>
      <c r="C48" s="19" t="s">
        <v>20</v>
      </c>
      <c r="D48" s="20"/>
      <c r="E48" s="20"/>
      <c r="F48" s="21" t="s">
        <v>199</v>
      </c>
      <c r="G48" s="21"/>
      <c r="H48" s="20" t="s">
        <v>200</v>
      </c>
      <c r="I48" s="20"/>
      <c r="J48" s="20"/>
      <c r="K48" s="21" t="s">
        <v>199</v>
      </c>
      <c r="L48" s="21"/>
      <c r="M48" s="22" t="s">
        <v>200</v>
      </c>
      <c r="N48" s="23">
        <v>4000</v>
      </c>
      <c r="O48" s="24">
        <v>44956</v>
      </c>
      <c r="P48" s="24">
        <v>45291</v>
      </c>
      <c r="Q48" s="25">
        <v>4000</v>
      </c>
    </row>
    <row r="49" spans="1:17" x14ac:dyDescent="0.25">
      <c r="A49" s="36" t="s">
        <v>201</v>
      </c>
      <c r="B49" s="20" t="s">
        <v>202</v>
      </c>
      <c r="C49" s="19" t="s">
        <v>20</v>
      </c>
      <c r="D49" s="20"/>
      <c r="E49" s="20"/>
      <c r="F49" s="21" t="s">
        <v>203</v>
      </c>
      <c r="G49" s="21"/>
      <c r="H49" s="20" t="s">
        <v>204</v>
      </c>
      <c r="I49" s="20"/>
      <c r="J49" s="20"/>
      <c r="K49" s="21" t="s">
        <v>203</v>
      </c>
      <c r="L49" s="21"/>
      <c r="M49" s="22" t="s">
        <v>204</v>
      </c>
      <c r="N49" s="23">
        <v>7500</v>
      </c>
      <c r="O49" s="24">
        <v>44960</v>
      </c>
      <c r="P49" s="24">
        <v>45291</v>
      </c>
      <c r="Q49" s="25">
        <v>7210</v>
      </c>
    </row>
    <row r="50" spans="1:17" x14ac:dyDescent="0.25">
      <c r="A50" s="36" t="s">
        <v>205</v>
      </c>
      <c r="B50" s="20" t="s">
        <v>206</v>
      </c>
      <c r="C50" s="19" t="s">
        <v>20</v>
      </c>
      <c r="D50" s="20"/>
      <c r="E50" s="20"/>
      <c r="F50" s="21" t="s">
        <v>137</v>
      </c>
      <c r="G50" s="21"/>
      <c r="H50" s="20" t="s">
        <v>138</v>
      </c>
      <c r="I50" s="20"/>
      <c r="J50" s="20"/>
      <c r="K50" s="21" t="s">
        <v>137</v>
      </c>
      <c r="L50" s="21"/>
      <c r="M50" s="22" t="s">
        <v>138</v>
      </c>
      <c r="N50" s="23">
        <v>4900</v>
      </c>
      <c r="O50" s="24">
        <v>44965</v>
      </c>
      <c r="P50" s="24">
        <v>45291</v>
      </c>
      <c r="Q50" s="25">
        <v>4900</v>
      </c>
    </row>
    <row r="51" spans="1:17" x14ac:dyDescent="0.25">
      <c r="A51" s="36" t="s">
        <v>207</v>
      </c>
      <c r="B51" s="20" t="s">
        <v>208</v>
      </c>
      <c r="C51" s="19" t="s">
        <v>20</v>
      </c>
      <c r="D51" s="20"/>
      <c r="E51" s="20"/>
      <c r="F51" t="s">
        <v>209</v>
      </c>
      <c r="G51" s="21"/>
      <c r="H51" t="s">
        <v>210</v>
      </c>
      <c r="I51" s="20"/>
      <c r="J51" s="20"/>
      <c r="K51" t="s">
        <v>209</v>
      </c>
      <c r="L51" s="21"/>
      <c r="M51" t="s">
        <v>210</v>
      </c>
      <c r="N51" s="23">
        <v>200</v>
      </c>
      <c r="O51" s="24">
        <v>44974</v>
      </c>
      <c r="P51" s="24">
        <v>45291</v>
      </c>
      <c r="Q51" s="25">
        <v>200</v>
      </c>
    </row>
    <row r="52" spans="1:17" x14ac:dyDescent="0.25">
      <c r="A52" s="36">
        <v>9681536041</v>
      </c>
      <c r="B52" s="20" t="s">
        <v>211</v>
      </c>
      <c r="C52" s="19" t="s">
        <v>20</v>
      </c>
      <c r="D52" s="20"/>
      <c r="E52" s="20"/>
      <c r="F52" s="30" t="s">
        <v>152</v>
      </c>
      <c r="G52" s="30"/>
      <c r="H52" s="20" t="s">
        <v>153</v>
      </c>
      <c r="I52" s="20"/>
      <c r="J52" s="20"/>
      <c r="K52" s="30" t="s">
        <v>152</v>
      </c>
      <c r="L52" s="30"/>
      <c r="M52" s="20" t="s">
        <v>153</v>
      </c>
      <c r="N52" s="23">
        <v>138900</v>
      </c>
      <c r="O52" s="24">
        <v>44984</v>
      </c>
      <c r="P52" s="24">
        <v>45291</v>
      </c>
      <c r="Q52" s="25">
        <f>37573.53+33121.83+31630.48+35860</f>
        <v>138185.84</v>
      </c>
    </row>
    <row r="53" spans="1:17" x14ac:dyDescent="0.25">
      <c r="A53" s="36">
        <v>9681536041</v>
      </c>
      <c r="B53" s="20" t="s">
        <v>211</v>
      </c>
      <c r="C53" s="19" t="s">
        <v>20</v>
      </c>
      <c r="D53" s="20"/>
      <c r="E53" s="20"/>
      <c r="F53" s="30" t="s">
        <v>212</v>
      </c>
      <c r="G53" s="30"/>
      <c r="H53" s="20" t="s">
        <v>213</v>
      </c>
      <c r="I53" s="20"/>
      <c r="J53" s="20"/>
      <c r="K53" s="30"/>
      <c r="L53" s="30"/>
      <c r="M53" s="22"/>
      <c r="N53" s="23"/>
      <c r="O53" s="24"/>
      <c r="P53" s="24"/>
      <c r="Q53" s="25"/>
    </row>
    <row r="54" spans="1:17" x14ac:dyDescent="0.25">
      <c r="A54" s="36" t="s">
        <v>214</v>
      </c>
      <c r="B54" s="20" t="s">
        <v>215</v>
      </c>
      <c r="C54" s="19" t="s">
        <v>20</v>
      </c>
      <c r="D54" s="20"/>
      <c r="E54" s="20"/>
      <c r="F54" s="38" t="s">
        <v>216</v>
      </c>
      <c r="G54" s="21"/>
      <c r="H54" s="19" t="s">
        <v>217</v>
      </c>
      <c r="I54" s="20"/>
      <c r="J54" s="20"/>
      <c r="K54" s="38" t="s">
        <v>216</v>
      </c>
      <c r="L54" s="21"/>
      <c r="M54" s="22" t="s">
        <v>217</v>
      </c>
      <c r="N54" s="23">
        <v>2500</v>
      </c>
      <c r="O54" s="24">
        <v>44998</v>
      </c>
      <c r="P54" s="24">
        <v>45291</v>
      </c>
      <c r="Q54" s="25">
        <v>2500</v>
      </c>
    </row>
    <row r="55" spans="1:17" ht="23.25" customHeight="1" x14ac:dyDescent="0.25">
      <c r="A55" s="36" t="s">
        <v>218</v>
      </c>
      <c r="B55" s="19" t="s">
        <v>219</v>
      </c>
      <c r="C55" s="19" t="s">
        <v>20</v>
      </c>
      <c r="D55" s="19"/>
      <c r="E55" s="20"/>
      <c r="F55" s="39" t="s">
        <v>220</v>
      </c>
      <c r="G55" s="22"/>
      <c r="H55" s="31" t="s">
        <v>221</v>
      </c>
      <c r="I55" s="40"/>
      <c r="J55" s="23"/>
      <c r="K55" s="39" t="s">
        <v>220</v>
      </c>
      <c r="L55" s="25"/>
      <c r="M55" s="20" t="s">
        <v>221</v>
      </c>
      <c r="N55" s="23">
        <v>4900</v>
      </c>
      <c r="O55" s="41">
        <v>45014</v>
      </c>
      <c r="P55" s="24">
        <v>45291</v>
      </c>
      <c r="Q55" s="25">
        <f>2500+2400</f>
        <v>4900</v>
      </c>
    </row>
    <row r="56" spans="1:17" ht="20.25" customHeight="1" x14ac:dyDescent="0.25">
      <c r="A56" s="36" t="s">
        <v>222</v>
      </c>
      <c r="B56" s="19" t="s">
        <v>223</v>
      </c>
      <c r="C56" s="19" t="s">
        <v>20</v>
      </c>
      <c r="D56" s="19"/>
      <c r="E56" s="20"/>
      <c r="F56" s="39" t="s">
        <v>224</v>
      </c>
      <c r="G56" s="22"/>
      <c r="H56" s="31" t="s">
        <v>225</v>
      </c>
      <c r="I56" s="40"/>
      <c r="J56" s="23"/>
      <c r="K56" s="39" t="s">
        <v>224</v>
      </c>
      <c r="L56" s="25"/>
      <c r="M56" s="20" t="s">
        <v>225</v>
      </c>
      <c r="N56" s="23">
        <v>4900</v>
      </c>
      <c r="O56" s="41">
        <v>45014</v>
      </c>
      <c r="P56" s="24">
        <v>45291</v>
      </c>
      <c r="Q56" s="25">
        <v>4900</v>
      </c>
    </row>
    <row r="57" spans="1:17" ht="30" x14ac:dyDescent="0.25">
      <c r="A57" s="36" t="s">
        <v>226</v>
      </c>
      <c r="B57" s="19" t="s">
        <v>227</v>
      </c>
      <c r="C57" s="19" t="s">
        <v>20</v>
      </c>
      <c r="D57" s="19"/>
      <c r="E57" s="20"/>
      <c r="F57" s="42" t="s">
        <v>228</v>
      </c>
      <c r="G57" s="22"/>
      <c r="H57" s="31" t="s">
        <v>229</v>
      </c>
      <c r="I57" s="40"/>
      <c r="J57" s="23"/>
      <c r="K57" s="42" t="s">
        <v>228</v>
      </c>
      <c r="L57" s="25"/>
      <c r="M57" s="19" t="s">
        <v>229</v>
      </c>
      <c r="N57" s="23">
        <v>4000</v>
      </c>
      <c r="O57" s="41">
        <v>45014</v>
      </c>
      <c r="P57" s="24">
        <v>45291</v>
      </c>
      <c r="Q57" s="25">
        <v>3959</v>
      </c>
    </row>
    <row r="58" spans="1:17" ht="29.25" customHeight="1" x14ac:dyDescent="0.25">
      <c r="A58" s="36" t="s">
        <v>230</v>
      </c>
      <c r="B58" s="31" t="s">
        <v>231</v>
      </c>
      <c r="C58" s="19" t="s">
        <v>20</v>
      </c>
      <c r="D58" s="19"/>
      <c r="E58" s="19"/>
      <c r="F58" s="33" t="s">
        <v>232</v>
      </c>
      <c r="G58" s="33"/>
      <c r="H58" s="19" t="s">
        <v>233</v>
      </c>
      <c r="I58" s="19"/>
      <c r="J58" s="19"/>
      <c r="K58" s="33" t="s">
        <v>232</v>
      </c>
      <c r="L58" s="33"/>
      <c r="M58" s="22" t="s">
        <v>234</v>
      </c>
      <c r="N58" s="23">
        <v>777</v>
      </c>
      <c r="O58" s="24">
        <v>45020</v>
      </c>
      <c r="P58" s="24">
        <v>45291</v>
      </c>
      <c r="Q58" s="25">
        <v>777</v>
      </c>
    </row>
    <row r="59" spans="1:17" ht="22.5" customHeight="1" x14ac:dyDescent="0.25">
      <c r="A59" s="36" t="s">
        <v>235</v>
      </c>
      <c r="B59" s="31" t="s">
        <v>236</v>
      </c>
      <c r="C59" s="19" t="s">
        <v>20</v>
      </c>
      <c r="D59" s="19"/>
      <c r="E59" s="19"/>
      <c r="F59" s="33" t="s">
        <v>232</v>
      </c>
      <c r="G59" s="33"/>
      <c r="H59" s="19" t="s">
        <v>233</v>
      </c>
      <c r="I59" s="19"/>
      <c r="J59" s="19"/>
      <c r="K59" s="33" t="s">
        <v>232</v>
      </c>
      <c r="L59" s="33"/>
      <c r="M59" s="22" t="s">
        <v>234</v>
      </c>
      <c r="N59" s="23">
        <v>37.56</v>
      </c>
      <c r="O59" s="24">
        <v>45020</v>
      </c>
      <c r="P59" s="24">
        <v>45291</v>
      </c>
      <c r="Q59" s="25">
        <v>37.56</v>
      </c>
    </row>
    <row r="60" spans="1:17" ht="24.75" customHeight="1" x14ac:dyDescent="0.25">
      <c r="A60" s="36" t="s">
        <v>237</v>
      </c>
      <c r="B60" s="31" t="s">
        <v>238</v>
      </c>
      <c r="C60" s="19" t="s">
        <v>20</v>
      </c>
      <c r="D60" s="19"/>
      <c r="E60" s="19"/>
      <c r="F60" s="33" t="s">
        <v>239</v>
      </c>
      <c r="G60" s="33"/>
      <c r="H60" s="19" t="s">
        <v>240</v>
      </c>
      <c r="I60" s="19"/>
      <c r="J60" s="19"/>
      <c r="K60" s="33" t="s">
        <v>239</v>
      </c>
      <c r="L60" s="33"/>
      <c r="M60" s="19" t="s">
        <v>240</v>
      </c>
      <c r="N60" s="23">
        <v>520</v>
      </c>
      <c r="O60" s="24">
        <v>45020</v>
      </c>
      <c r="P60" s="24">
        <v>45291</v>
      </c>
      <c r="Q60" s="25">
        <v>520</v>
      </c>
    </row>
    <row r="61" spans="1:17" x14ac:dyDescent="0.25">
      <c r="A61" s="36" t="s">
        <v>241</v>
      </c>
      <c r="B61" s="20" t="s">
        <v>242</v>
      </c>
      <c r="C61" s="20" t="s">
        <v>20</v>
      </c>
      <c r="D61" s="19"/>
      <c r="E61" s="19"/>
      <c r="F61" s="32" t="s">
        <v>243</v>
      </c>
      <c r="G61" s="32"/>
      <c r="H61" s="19" t="s">
        <v>244</v>
      </c>
      <c r="I61" s="19"/>
      <c r="J61" s="19"/>
      <c r="K61" s="32" t="s">
        <v>243</v>
      </c>
      <c r="L61" s="32"/>
      <c r="M61" s="32" t="s">
        <v>244</v>
      </c>
      <c r="N61" s="28">
        <v>2100</v>
      </c>
      <c r="O61" s="24">
        <v>45057</v>
      </c>
      <c r="P61" s="24">
        <v>45291</v>
      </c>
      <c r="Q61" s="25">
        <v>2030.65</v>
      </c>
    </row>
    <row r="62" spans="1:17" x14ac:dyDescent="0.25">
      <c r="A62" s="36" t="s">
        <v>245</v>
      </c>
      <c r="B62" s="19" t="s">
        <v>246</v>
      </c>
      <c r="C62" s="20" t="s">
        <v>20</v>
      </c>
      <c r="D62" s="19"/>
      <c r="E62" s="19"/>
      <c r="F62" s="32" t="s">
        <v>247</v>
      </c>
      <c r="G62" s="32"/>
      <c r="H62" s="32" t="s">
        <v>248</v>
      </c>
      <c r="I62" s="19"/>
      <c r="J62" s="19"/>
      <c r="K62" s="32" t="s">
        <v>247</v>
      </c>
      <c r="L62" s="32"/>
      <c r="M62" s="32" t="s">
        <v>248</v>
      </c>
      <c r="N62" s="28">
        <v>6100</v>
      </c>
      <c r="O62" s="24">
        <v>45120</v>
      </c>
      <c r="P62" s="24">
        <v>45291</v>
      </c>
      <c r="Q62" s="25">
        <v>5000</v>
      </c>
    </row>
    <row r="63" spans="1:17" x14ac:dyDescent="0.25">
      <c r="A63" s="36" t="s">
        <v>249</v>
      </c>
      <c r="B63" s="19" t="s">
        <v>250</v>
      </c>
      <c r="C63" s="20" t="s">
        <v>20</v>
      </c>
      <c r="D63" s="19"/>
      <c r="E63" s="19"/>
      <c r="F63" s="32" t="s">
        <v>251</v>
      </c>
      <c r="G63" s="32"/>
      <c r="H63" s="32" t="s">
        <v>252</v>
      </c>
      <c r="I63" s="19"/>
      <c r="J63" s="19"/>
      <c r="K63" s="32" t="s">
        <v>251</v>
      </c>
      <c r="L63" s="32"/>
      <c r="M63" s="32" t="s">
        <v>252</v>
      </c>
      <c r="N63" s="28">
        <v>12200</v>
      </c>
      <c r="O63" s="24">
        <v>45062</v>
      </c>
      <c r="P63" s="24">
        <v>45291</v>
      </c>
      <c r="Q63" s="25">
        <v>10000</v>
      </c>
    </row>
    <row r="64" spans="1:17" x14ac:dyDescent="0.25">
      <c r="A64" s="36" t="s">
        <v>253</v>
      </c>
      <c r="B64" s="19" t="s">
        <v>254</v>
      </c>
      <c r="C64" s="20" t="s">
        <v>20</v>
      </c>
      <c r="D64" s="19"/>
      <c r="E64" s="19"/>
      <c r="F64" s="32" t="s">
        <v>255</v>
      </c>
      <c r="G64" s="32"/>
      <c r="H64" s="32" t="s">
        <v>256</v>
      </c>
      <c r="I64" s="19"/>
      <c r="J64" s="19"/>
      <c r="K64" s="32" t="s">
        <v>255</v>
      </c>
      <c r="L64" s="32"/>
      <c r="M64" s="32" t="s">
        <v>256</v>
      </c>
      <c r="N64" s="28">
        <v>6000</v>
      </c>
      <c r="O64" s="24">
        <v>45062</v>
      </c>
      <c r="P64" s="24">
        <v>45291</v>
      </c>
      <c r="Q64" s="25">
        <v>5978</v>
      </c>
    </row>
    <row r="65" spans="1:17" x14ac:dyDescent="0.25">
      <c r="A65" s="36" t="s">
        <v>257</v>
      </c>
      <c r="B65" s="19" t="s">
        <v>258</v>
      </c>
      <c r="C65" s="20" t="s">
        <v>20</v>
      </c>
      <c r="D65" s="19"/>
      <c r="E65" s="19"/>
      <c r="F65" s="32" t="s">
        <v>259</v>
      </c>
      <c r="G65" s="32"/>
      <c r="H65" s="32" t="s">
        <v>260</v>
      </c>
      <c r="I65" s="19"/>
      <c r="J65" s="19"/>
      <c r="K65" s="32" t="s">
        <v>259</v>
      </c>
      <c r="L65" s="32"/>
      <c r="M65" s="32" t="s">
        <v>260</v>
      </c>
      <c r="N65" s="28">
        <v>750</v>
      </c>
      <c r="O65" s="24">
        <v>45063</v>
      </c>
      <c r="P65" s="24">
        <v>45291</v>
      </c>
      <c r="Q65" s="25">
        <v>750</v>
      </c>
    </row>
    <row r="66" spans="1:17" x14ac:dyDescent="0.25">
      <c r="A66" s="36" t="s">
        <v>261</v>
      </c>
      <c r="B66" s="19" t="s">
        <v>262</v>
      </c>
      <c r="C66" s="20" t="s">
        <v>20</v>
      </c>
      <c r="D66" s="19"/>
      <c r="E66" s="19"/>
      <c r="F66" s="32" t="s">
        <v>263</v>
      </c>
      <c r="G66" s="32"/>
      <c r="H66" s="32" t="s">
        <v>264</v>
      </c>
      <c r="I66" s="19"/>
      <c r="J66" s="19"/>
      <c r="K66" s="32" t="s">
        <v>263</v>
      </c>
      <c r="L66" s="32"/>
      <c r="M66" s="32" t="s">
        <v>264</v>
      </c>
      <c r="N66" s="28">
        <v>4532</v>
      </c>
      <c r="O66" s="24">
        <v>45069</v>
      </c>
      <c r="P66" s="24">
        <v>45291</v>
      </c>
      <c r="Q66" s="25">
        <v>4532</v>
      </c>
    </row>
    <row r="67" spans="1:17" x14ac:dyDescent="0.25">
      <c r="A67" s="36" t="s">
        <v>265</v>
      </c>
      <c r="B67" s="20" t="s">
        <v>266</v>
      </c>
      <c r="C67" s="19" t="s">
        <v>20</v>
      </c>
      <c r="D67" s="20"/>
      <c r="E67" s="20"/>
      <c r="F67" s="21" t="s">
        <v>267</v>
      </c>
      <c r="G67" s="21"/>
      <c r="H67" s="20" t="s">
        <v>268</v>
      </c>
      <c r="I67" s="20"/>
      <c r="J67" s="20"/>
      <c r="K67" s="21" t="s">
        <v>267</v>
      </c>
      <c r="L67" s="21"/>
      <c r="M67" s="22" t="s">
        <v>268</v>
      </c>
      <c r="N67" s="23">
        <v>3050</v>
      </c>
      <c r="O67" s="24">
        <v>45075</v>
      </c>
      <c r="P67" s="24">
        <v>45291</v>
      </c>
      <c r="Q67" s="25">
        <v>3050</v>
      </c>
    </row>
    <row r="68" spans="1:17" x14ac:dyDescent="0.25">
      <c r="A68" s="36" t="s">
        <v>269</v>
      </c>
      <c r="B68" s="20" t="s">
        <v>270</v>
      </c>
      <c r="C68" s="19" t="s">
        <v>20</v>
      </c>
      <c r="D68" s="20"/>
      <c r="E68" s="20"/>
      <c r="F68" s="21" t="s">
        <v>271</v>
      </c>
      <c r="G68" s="21"/>
      <c r="H68" s="20" t="s">
        <v>272</v>
      </c>
      <c r="I68" s="20"/>
      <c r="J68" s="20"/>
      <c r="K68" s="21" t="s">
        <v>271</v>
      </c>
      <c r="L68" s="21"/>
      <c r="M68" s="32" t="s">
        <v>272</v>
      </c>
      <c r="N68" s="23">
        <v>360</v>
      </c>
      <c r="O68" s="24">
        <v>45076</v>
      </c>
      <c r="P68" s="24">
        <v>45291</v>
      </c>
      <c r="Q68" s="25">
        <v>360</v>
      </c>
    </row>
    <row r="69" spans="1:17" x14ac:dyDescent="0.25">
      <c r="A69" s="36" t="s">
        <v>273</v>
      </c>
      <c r="B69" s="20" t="s">
        <v>274</v>
      </c>
      <c r="C69" s="19" t="s">
        <v>20</v>
      </c>
      <c r="D69" s="20"/>
      <c r="E69" s="20"/>
      <c r="F69" s="21" t="s">
        <v>275</v>
      </c>
      <c r="G69" s="21"/>
      <c r="H69" s="20" t="s">
        <v>276</v>
      </c>
      <c r="I69" s="20"/>
      <c r="J69" s="20"/>
      <c r="K69" s="21" t="s">
        <v>275</v>
      </c>
      <c r="L69" s="21"/>
      <c r="M69" s="32" t="s">
        <v>276</v>
      </c>
      <c r="N69" s="23">
        <v>3050</v>
      </c>
      <c r="O69" s="24">
        <v>45077</v>
      </c>
      <c r="P69" s="24">
        <v>45291</v>
      </c>
      <c r="Q69" s="25">
        <v>2500</v>
      </c>
    </row>
    <row r="70" spans="1:17" x14ac:dyDescent="0.25">
      <c r="A70" s="36" t="s">
        <v>277</v>
      </c>
      <c r="B70" s="20" t="s">
        <v>278</v>
      </c>
      <c r="C70" s="19" t="s">
        <v>20</v>
      </c>
      <c r="D70" s="19"/>
      <c r="E70" s="19"/>
      <c r="F70" s="33" t="s">
        <v>279</v>
      </c>
      <c r="G70" s="33"/>
      <c r="H70" s="19" t="s">
        <v>280</v>
      </c>
      <c r="I70" s="19"/>
      <c r="J70" s="19"/>
      <c r="K70" s="33" t="s">
        <v>279</v>
      </c>
      <c r="L70" s="33"/>
      <c r="M70" s="22" t="s">
        <v>280</v>
      </c>
      <c r="N70" s="28">
        <v>2440</v>
      </c>
      <c r="O70" s="29">
        <v>45085</v>
      </c>
      <c r="P70" s="24">
        <v>45291</v>
      </c>
      <c r="Q70" s="25">
        <v>2000</v>
      </c>
    </row>
    <row r="71" spans="1:17" x14ac:dyDescent="0.25">
      <c r="A71" s="36" t="s">
        <v>281</v>
      </c>
      <c r="B71" s="20" t="s">
        <v>282</v>
      </c>
      <c r="C71" s="19" t="s">
        <v>20</v>
      </c>
      <c r="D71" s="19"/>
      <c r="E71" s="19"/>
      <c r="F71" s="33" t="s">
        <v>283</v>
      </c>
      <c r="G71" s="33"/>
      <c r="H71" s="19" t="s">
        <v>284</v>
      </c>
      <c r="I71" s="19"/>
      <c r="J71" s="19"/>
      <c r="K71" s="33" t="s">
        <v>283</v>
      </c>
      <c r="L71" s="33"/>
      <c r="M71" s="32" t="s">
        <v>284</v>
      </c>
      <c r="N71" s="28">
        <v>700</v>
      </c>
      <c r="O71" s="29">
        <v>45092</v>
      </c>
      <c r="P71" s="24">
        <v>45291</v>
      </c>
      <c r="Q71" s="25">
        <v>700</v>
      </c>
    </row>
    <row r="72" spans="1:17" x14ac:dyDescent="0.25">
      <c r="A72" s="36" t="s">
        <v>285</v>
      </c>
      <c r="B72" s="20" t="s">
        <v>286</v>
      </c>
      <c r="C72" s="19" t="s">
        <v>20</v>
      </c>
      <c r="D72" s="19"/>
      <c r="E72" s="19"/>
      <c r="F72" s="32" t="s">
        <v>287</v>
      </c>
      <c r="G72" s="33"/>
      <c r="H72" s="19" t="s">
        <v>288</v>
      </c>
      <c r="I72" s="19"/>
      <c r="J72" s="19"/>
      <c r="K72" s="32" t="s">
        <v>287</v>
      </c>
      <c r="L72" s="33"/>
      <c r="M72" s="33" t="s">
        <v>288</v>
      </c>
      <c r="N72" s="28">
        <v>9150</v>
      </c>
      <c r="O72" s="29">
        <v>45097</v>
      </c>
      <c r="P72" s="24">
        <v>45291</v>
      </c>
      <c r="Q72" s="25">
        <v>7500</v>
      </c>
    </row>
    <row r="73" spans="1:17" x14ac:dyDescent="0.25">
      <c r="A73" s="36" t="s">
        <v>289</v>
      </c>
      <c r="B73" s="20" t="s">
        <v>167</v>
      </c>
      <c r="C73" s="19" t="s">
        <v>20</v>
      </c>
      <c r="D73" s="19"/>
      <c r="E73" s="19"/>
      <c r="F73" s="32" t="s">
        <v>290</v>
      </c>
      <c r="G73" s="33"/>
      <c r="H73" s="19" t="s">
        <v>291</v>
      </c>
      <c r="I73" s="19"/>
      <c r="J73" s="19"/>
      <c r="K73" s="32" t="s">
        <v>290</v>
      </c>
      <c r="L73" s="33"/>
      <c r="M73" s="22" t="s">
        <v>291</v>
      </c>
      <c r="N73" s="28">
        <v>1050</v>
      </c>
      <c r="O73" s="29">
        <v>45098</v>
      </c>
      <c r="P73" s="24">
        <v>45291</v>
      </c>
      <c r="Q73" s="25">
        <v>1050</v>
      </c>
    </row>
    <row r="74" spans="1:17" ht="24.75" customHeight="1" x14ac:dyDescent="0.25">
      <c r="A74" s="36" t="s">
        <v>292</v>
      </c>
      <c r="B74" s="31" t="s">
        <v>293</v>
      </c>
      <c r="C74" s="20" t="s">
        <v>20</v>
      </c>
      <c r="D74" s="19"/>
      <c r="E74" s="19"/>
      <c r="F74" s="33" t="s">
        <v>232</v>
      </c>
      <c r="G74" s="33"/>
      <c r="H74" s="19" t="s">
        <v>233</v>
      </c>
      <c r="I74" s="19"/>
      <c r="J74" s="19"/>
      <c r="K74" s="33" t="s">
        <v>232</v>
      </c>
      <c r="L74" s="33"/>
      <c r="M74" s="22" t="s">
        <v>234</v>
      </c>
      <c r="N74" s="23">
        <v>404</v>
      </c>
      <c r="O74" s="24">
        <v>45107</v>
      </c>
      <c r="P74" s="24">
        <v>45291</v>
      </c>
      <c r="Q74" s="25">
        <v>404</v>
      </c>
    </row>
    <row r="75" spans="1:17" x14ac:dyDescent="0.25">
      <c r="A75" s="36" t="s">
        <v>294</v>
      </c>
      <c r="B75" s="20" t="s">
        <v>295</v>
      </c>
      <c r="C75" s="19" t="s">
        <v>20</v>
      </c>
      <c r="D75" s="20"/>
      <c r="E75" s="20"/>
      <c r="F75" s="21" t="s">
        <v>296</v>
      </c>
      <c r="G75" s="21"/>
      <c r="H75" s="22" t="s">
        <v>297</v>
      </c>
      <c r="I75" s="20"/>
      <c r="J75" s="20"/>
      <c r="K75" s="21" t="s">
        <v>296</v>
      </c>
      <c r="L75" s="21"/>
      <c r="M75" s="22" t="s">
        <v>297</v>
      </c>
      <c r="N75" s="23">
        <v>1000</v>
      </c>
      <c r="O75" s="24">
        <v>45117</v>
      </c>
      <c r="P75" s="24">
        <v>45291</v>
      </c>
      <c r="Q75" s="25">
        <v>1000</v>
      </c>
    </row>
    <row r="76" spans="1:17" ht="17.25" customHeight="1" x14ac:dyDescent="0.25">
      <c r="A76" s="36" t="s">
        <v>298</v>
      </c>
      <c r="B76" s="20" t="s">
        <v>299</v>
      </c>
      <c r="C76" s="20" t="s">
        <v>20</v>
      </c>
      <c r="D76" s="20"/>
      <c r="E76" s="20"/>
      <c r="F76" s="30" t="s">
        <v>300</v>
      </c>
      <c r="G76" s="30"/>
      <c r="H76" s="31" t="s">
        <v>301</v>
      </c>
      <c r="I76" s="20"/>
      <c r="J76" s="20"/>
      <c r="K76" s="30" t="s">
        <v>300</v>
      </c>
      <c r="L76" s="30"/>
      <c r="M76" s="22" t="s">
        <v>301</v>
      </c>
      <c r="N76" s="23">
        <v>2440</v>
      </c>
      <c r="O76" s="24">
        <v>45132</v>
      </c>
      <c r="P76" s="24">
        <v>45291</v>
      </c>
      <c r="Q76" s="25">
        <v>2000</v>
      </c>
    </row>
    <row r="77" spans="1:17" ht="18" customHeight="1" x14ac:dyDescent="0.25">
      <c r="A77" s="36" t="s">
        <v>302</v>
      </c>
      <c r="B77" s="19" t="s">
        <v>145</v>
      </c>
      <c r="C77" s="19" t="s">
        <v>20</v>
      </c>
      <c r="D77" s="19"/>
      <c r="E77" s="20"/>
      <c r="F77" s="42" t="s">
        <v>303</v>
      </c>
      <c r="G77" s="22"/>
      <c r="H77" s="31" t="s">
        <v>304</v>
      </c>
      <c r="I77" s="40"/>
      <c r="J77" s="23"/>
      <c r="K77" s="42" t="s">
        <v>303</v>
      </c>
      <c r="L77" s="25"/>
      <c r="M77" s="22" t="s">
        <v>304</v>
      </c>
      <c r="N77" s="23">
        <v>2440</v>
      </c>
      <c r="O77" s="24">
        <v>45133</v>
      </c>
      <c r="P77" s="24">
        <v>45291</v>
      </c>
      <c r="Q77" s="25">
        <v>2000</v>
      </c>
    </row>
    <row r="78" spans="1:17" ht="21.75" customHeight="1" x14ac:dyDescent="0.25">
      <c r="A78" s="36" t="s">
        <v>305</v>
      </c>
      <c r="B78" s="20" t="s">
        <v>306</v>
      </c>
      <c r="C78" s="19" t="s">
        <v>20</v>
      </c>
      <c r="D78" s="20"/>
      <c r="E78" s="20"/>
      <c r="F78" s="42">
        <v>10775380016</v>
      </c>
      <c r="G78" s="26"/>
      <c r="H78" s="31" t="s">
        <v>307</v>
      </c>
      <c r="I78" s="20"/>
      <c r="J78" s="20"/>
      <c r="K78" s="42">
        <v>10775380016</v>
      </c>
      <c r="L78" s="26"/>
      <c r="M78" s="27" t="s">
        <v>307</v>
      </c>
      <c r="N78" s="23">
        <v>1000</v>
      </c>
      <c r="O78" s="24">
        <v>45183</v>
      </c>
      <c r="P78" s="24">
        <v>45291</v>
      </c>
      <c r="Q78" s="25">
        <v>800</v>
      </c>
    </row>
    <row r="79" spans="1:17" ht="17.25" customHeight="1" x14ac:dyDescent="0.25">
      <c r="A79" s="36" t="s">
        <v>308</v>
      </c>
      <c r="B79" s="19" t="s">
        <v>309</v>
      </c>
      <c r="C79" s="19" t="s">
        <v>20</v>
      </c>
      <c r="D79" s="19"/>
      <c r="E79" s="20"/>
      <c r="F79" s="42" t="s">
        <v>310</v>
      </c>
      <c r="G79" s="22"/>
      <c r="H79" s="31" t="s">
        <v>311</v>
      </c>
      <c r="I79" s="40"/>
      <c r="J79" s="23"/>
      <c r="K79" s="42" t="s">
        <v>310</v>
      </c>
      <c r="L79" s="25"/>
      <c r="M79" s="27" t="s">
        <v>311</v>
      </c>
      <c r="N79" s="23">
        <v>7450</v>
      </c>
      <c r="O79" s="41">
        <v>45187</v>
      </c>
      <c r="P79" s="24">
        <v>45291</v>
      </c>
      <c r="Q79" s="25">
        <v>7450</v>
      </c>
    </row>
    <row r="80" spans="1:17" ht="20.25" customHeight="1" x14ac:dyDescent="0.25">
      <c r="A80" s="36" t="s">
        <v>312</v>
      </c>
      <c r="B80" s="19" t="s">
        <v>313</v>
      </c>
      <c r="C80" s="19" t="s">
        <v>20</v>
      </c>
      <c r="D80" s="19"/>
      <c r="E80" s="20"/>
      <c r="F80" s="42" t="s">
        <v>314</v>
      </c>
      <c r="G80" s="22"/>
      <c r="H80" s="27" t="s">
        <v>315</v>
      </c>
      <c r="I80" s="40"/>
      <c r="J80" s="23"/>
      <c r="K80" s="42" t="s">
        <v>314</v>
      </c>
      <c r="L80" s="25"/>
      <c r="M80" s="22" t="s">
        <v>315</v>
      </c>
      <c r="N80" s="23">
        <v>2500</v>
      </c>
      <c r="O80" s="41">
        <v>45190</v>
      </c>
      <c r="P80" s="24">
        <v>45291</v>
      </c>
      <c r="Q80" s="25">
        <v>2340</v>
      </c>
    </row>
    <row r="81" spans="1:17" ht="21" customHeight="1" x14ac:dyDescent="0.25">
      <c r="A81" s="36" t="s">
        <v>316</v>
      </c>
      <c r="B81" s="31" t="s">
        <v>317</v>
      </c>
      <c r="C81" s="19" t="s">
        <v>20</v>
      </c>
      <c r="D81" s="19"/>
      <c r="E81" s="19"/>
      <c r="F81" s="21" t="s">
        <v>195</v>
      </c>
      <c r="G81" s="21"/>
      <c r="H81" s="19" t="s">
        <v>196</v>
      </c>
      <c r="I81" s="19"/>
      <c r="J81" s="19"/>
      <c r="K81" s="21" t="s">
        <v>195</v>
      </c>
      <c r="L81" s="21"/>
      <c r="M81" s="27" t="s">
        <v>196</v>
      </c>
      <c r="N81" s="28">
        <v>5000</v>
      </c>
      <c r="O81" s="24">
        <v>45191</v>
      </c>
      <c r="P81" s="24">
        <v>45291</v>
      </c>
      <c r="Q81" s="25">
        <v>5000</v>
      </c>
    </row>
    <row r="82" spans="1:17" x14ac:dyDescent="0.25">
      <c r="A82" s="36" t="s">
        <v>318</v>
      </c>
      <c r="B82" s="20" t="s">
        <v>319</v>
      </c>
      <c r="C82" s="19" t="s">
        <v>20</v>
      </c>
      <c r="D82" s="20"/>
      <c r="E82" s="20"/>
      <c r="F82" s="21" t="s">
        <v>127</v>
      </c>
      <c r="G82" s="21"/>
      <c r="H82" s="20" t="s">
        <v>128</v>
      </c>
      <c r="I82" s="20"/>
      <c r="J82" s="20"/>
      <c r="K82" s="21" t="s">
        <v>127</v>
      </c>
      <c r="L82" s="21"/>
      <c r="M82" s="27" t="s">
        <v>128</v>
      </c>
      <c r="N82" s="23">
        <v>3000</v>
      </c>
      <c r="O82" s="24">
        <v>45191</v>
      </c>
      <c r="P82" s="24">
        <v>45291</v>
      </c>
      <c r="Q82" s="25">
        <v>3000</v>
      </c>
    </row>
    <row r="83" spans="1:17" x14ac:dyDescent="0.25">
      <c r="A83" s="36" t="s">
        <v>320</v>
      </c>
      <c r="B83" s="20" t="s">
        <v>321</v>
      </c>
      <c r="C83" s="19" t="s">
        <v>20</v>
      </c>
      <c r="D83" s="20"/>
      <c r="E83" s="20"/>
      <c r="F83" s="21" t="s">
        <v>322</v>
      </c>
      <c r="G83" s="21"/>
      <c r="H83" s="20" t="s">
        <v>323</v>
      </c>
      <c r="I83" s="20"/>
      <c r="J83" s="20"/>
      <c r="K83" s="21" t="s">
        <v>322</v>
      </c>
      <c r="L83" s="21"/>
      <c r="M83" s="30" t="s">
        <v>323</v>
      </c>
      <c r="N83" s="23">
        <v>1220</v>
      </c>
      <c r="O83" s="24">
        <v>45194</v>
      </c>
      <c r="P83" s="24">
        <v>45291</v>
      </c>
      <c r="Q83" s="25">
        <v>1220</v>
      </c>
    </row>
    <row r="84" spans="1:17" x14ac:dyDescent="0.25">
      <c r="A84" s="36" t="s">
        <v>324</v>
      </c>
      <c r="B84" s="20" t="s">
        <v>325</v>
      </c>
      <c r="C84" s="19" t="s">
        <v>20</v>
      </c>
      <c r="D84" s="20"/>
      <c r="E84" s="20"/>
      <c r="F84" s="21" t="s">
        <v>326</v>
      </c>
      <c r="G84" s="26"/>
      <c r="H84" s="20" t="s">
        <v>327</v>
      </c>
      <c r="I84" s="20"/>
      <c r="J84" s="20"/>
      <c r="K84" s="21" t="s">
        <v>326</v>
      </c>
      <c r="L84" s="26"/>
      <c r="M84" s="36" t="s">
        <v>327</v>
      </c>
      <c r="N84" s="23">
        <v>6100</v>
      </c>
      <c r="O84" s="24">
        <v>45195</v>
      </c>
      <c r="P84" s="24">
        <v>45291</v>
      </c>
      <c r="Q84" s="25">
        <v>6100</v>
      </c>
    </row>
    <row r="85" spans="1:17" x14ac:dyDescent="0.25">
      <c r="A85" s="36" t="s">
        <v>328</v>
      </c>
      <c r="B85" s="20" t="s">
        <v>206</v>
      </c>
      <c r="C85" s="19" t="s">
        <v>20</v>
      </c>
      <c r="D85" s="20"/>
      <c r="E85" s="20"/>
      <c r="F85" s="21" t="s">
        <v>329</v>
      </c>
      <c r="G85" s="21"/>
      <c r="H85" s="20" t="s">
        <v>330</v>
      </c>
      <c r="I85" s="20"/>
      <c r="J85" s="20"/>
      <c r="K85" s="21" t="s">
        <v>329</v>
      </c>
      <c r="L85" s="21"/>
      <c r="M85" s="22" t="s">
        <v>330</v>
      </c>
      <c r="N85" s="23">
        <v>636</v>
      </c>
      <c r="O85" s="24">
        <v>45203</v>
      </c>
      <c r="P85" s="24">
        <v>45291</v>
      </c>
      <c r="Q85" s="25">
        <v>636</v>
      </c>
    </row>
    <row r="86" spans="1:17" ht="24.75" customHeight="1" x14ac:dyDescent="0.25">
      <c r="A86" s="36" t="s">
        <v>331</v>
      </c>
      <c r="B86" s="31" t="s">
        <v>332</v>
      </c>
      <c r="C86" s="20" t="s">
        <v>20</v>
      </c>
      <c r="D86" s="19"/>
      <c r="E86" s="19"/>
      <c r="F86" s="33" t="s">
        <v>232</v>
      </c>
      <c r="G86" s="33"/>
      <c r="H86" s="19" t="s">
        <v>233</v>
      </c>
      <c r="I86" s="19"/>
      <c r="J86" s="19"/>
      <c r="K86" s="33" t="s">
        <v>232</v>
      </c>
      <c r="L86" s="33"/>
      <c r="M86" s="22" t="s">
        <v>234</v>
      </c>
      <c r="N86" s="23">
        <v>1774.81</v>
      </c>
      <c r="O86" s="24">
        <v>45216</v>
      </c>
      <c r="P86" s="24">
        <v>45291</v>
      </c>
      <c r="Q86" s="25">
        <v>1774.81</v>
      </c>
    </row>
    <row r="87" spans="1:17" x14ac:dyDescent="0.25">
      <c r="A87" s="36" t="s">
        <v>333</v>
      </c>
      <c r="B87" s="19" t="s">
        <v>334</v>
      </c>
      <c r="C87" s="20" t="s">
        <v>20</v>
      </c>
      <c r="D87" s="19"/>
      <c r="E87" s="19"/>
      <c r="F87" s="32" t="s">
        <v>335</v>
      </c>
      <c r="G87" s="33"/>
      <c r="H87" s="22" t="s">
        <v>336</v>
      </c>
      <c r="I87" s="19"/>
      <c r="J87" s="19"/>
      <c r="K87" s="32" t="s">
        <v>335</v>
      </c>
      <c r="L87" s="33"/>
      <c r="M87" s="20" t="s">
        <v>336</v>
      </c>
      <c r="N87" s="28">
        <v>1300</v>
      </c>
      <c r="O87" s="24">
        <v>45222</v>
      </c>
      <c r="P87" s="24">
        <v>45291</v>
      </c>
      <c r="Q87" s="25">
        <v>1299</v>
      </c>
    </row>
    <row r="88" spans="1:17" x14ac:dyDescent="0.25">
      <c r="A88" s="36" t="s">
        <v>337</v>
      </c>
      <c r="B88" s="19" t="s">
        <v>338</v>
      </c>
      <c r="C88" s="20" t="s">
        <v>20</v>
      </c>
      <c r="D88" s="19"/>
      <c r="E88" s="19"/>
      <c r="F88" s="32" t="s">
        <v>339</v>
      </c>
      <c r="G88" s="33"/>
      <c r="H88" s="19" t="s">
        <v>340</v>
      </c>
      <c r="I88" s="19"/>
      <c r="J88" s="19"/>
      <c r="K88" s="32" t="s">
        <v>339</v>
      </c>
      <c r="L88" s="33"/>
      <c r="M88" s="20" t="s">
        <v>340</v>
      </c>
      <c r="N88" s="28">
        <v>1320</v>
      </c>
      <c r="O88" s="24">
        <v>45222</v>
      </c>
      <c r="P88" s="24">
        <v>45291</v>
      </c>
      <c r="Q88" s="25">
        <v>1320</v>
      </c>
    </row>
    <row r="89" spans="1:17" x14ac:dyDescent="0.25">
      <c r="A89" s="36" t="s">
        <v>341</v>
      </c>
      <c r="B89" s="19" t="s">
        <v>342</v>
      </c>
      <c r="C89" s="20" t="s">
        <v>20</v>
      </c>
      <c r="D89" s="19"/>
      <c r="E89" s="19"/>
      <c r="F89" s="32" t="s">
        <v>343</v>
      </c>
      <c r="G89" s="33"/>
      <c r="H89" s="19" t="s">
        <v>344</v>
      </c>
      <c r="I89" s="19"/>
      <c r="J89" s="19"/>
      <c r="K89" s="32" t="s">
        <v>343</v>
      </c>
      <c r="L89" s="33"/>
      <c r="M89" s="22" t="s">
        <v>344</v>
      </c>
      <c r="N89" s="28">
        <v>1175</v>
      </c>
      <c r="O89" s="24">
        <v>45222</v>
      </c>
      <c r="P89" s="24">
        <v>45291</v>
      </c>
      <c r="Q89" s="25">
        <v>1175</v>
      </c>
    </row>
    <row r="90" spans="1:17" x14ac:dyDescent="0.25">
      <c r="A90" s="36" t="s">
        <v>345</v>
      </c>
      <c r="B90" s="19" t="s">
        <v>346</v>
      </c>
      <c r="C90" s="20" t="s">
        <v>20</v>
      </c>
      <c r="D90" s="19"/>
      <c r="E90" s="19"/>
      <c r="F90" s="32" t="s">
        <v>347</v>
      </c>
      <c r="G90" s="33"/>
      <c r="H90" s="19" t="s">
        <v>348</v>
      </c>
      <c r="I90" s="19"/>
      <c r="J90" s="19"/>
      <c r="K90" s="32" t="s">
        <v>347</v>
      </c>
      <c r="L90" s="33"/>
      <c r="M90" s="22" t="s">
        <v>348</v>
      </c>
      <c r="N90" s="28">
        <v>6100</v>
      </c>
      <c r="O90" s="24">
        <v>45223</v>
      </c>
      <c r="P90" s="24">
        <v>45291</v>
      </c>
      <c r="Q90" s="25">
        <v>6100</v>
      </c>
    </row>
    <row r="91" spans="1:17" ht="24" customHeight="1" x14ac:dyDescent="0.25">
      <c r="A91" s="36" t="s">
        <v>349</v>
      </c>
      <c r="B91" s="31" t="s">
        <v>350</v>
      </c>
      <c r="C91" s="20" t="s">
        <v>20</v>
      </c>
      <c r="D91" s="19"/>
      <c r="E91" s="19"/>
      <c r="F91" s="33" t="s">
        <v>351</v>
      </c>
      <c r="G91" s="33"/>
      <c r="H91" s="19" t="s">
        <v>352</v>
      </c>
      <c r="I91" s="19"/>
      <c r="J91" s="19"/>
      <c r="K91" s="33" t="s">
        <v>351</v>
      </c>
      <c r="L91" s="33"/>
      <c r="M91" s="20" t="s">
        <v>352</v>
      </c>
      <c r="N91" s="23">
        <v>2620</v>
      </c>
      <c r="O91" s="24">
        <v>45236</v>
      </c>
      <c r="P91" s="24">
        <v>45291</v>
      </c>
      <c r="Q91" s="25">
        <v>2600</v>
      </c>
    </row>
    <row r="92" spans="1:17" x14ac:dyDescent="0.25">
      <c r="A92" s="36" t="s">
        <v>353</v>
      </c>
      <c r="B92" s="20" t="s">
        <v>191</v>
      </c>
      <c r="C92" s="19" t="s">
        <v>20</v>
      </c>
      <c r="D92" s="20"/>
      <c r="E92" s="20"/>
      <c r="F92" s="21" t="s">
        <v>192</v>
      </c>
      <c r="G92" s="21"/>
      <c r="H92" s="20" t="s">
        <v>193</v>
      </c>
      <c r="I92" s="20"/>
      <c r="J92" s="20"/>
      <c r="K92" s="21" t="s">
        <v>192</v>
      </c>
      <c r="L92" s="21"/>
      <c r="M92" s="32" t="s">
        <v>193</v>
      </c>
      <c r="N92" s="23">
        <v>3311</v>
      </c>
      <c r="O92" s="24">
        <v>45280</v>
      </c>
      <c r="P92" s="24">
        <v>45291</v>
      </c>
      <c r="Q92" s="25">
        <v>3311</v>
      </c>
    </row>
    <row r="93" spans="1:17" x14ac:dyDescent="0.25">
      <c r="A93" s="20"/>
      <c r="B93" s="20"/>
      <c r="C93" s="20"/>
      <c r="D93" s="20"/>
      <c r="E93" s="20"/>
      <c r="F93" s="30"/>
      <c r="G93" s="30"/>
      <c r="H93" s="30"/>
      <c r="I93" s="20"/>
      <c r="J93" s="20"/>
      <c r="K93" s="30"/>
      <c r="L93" s="30"/>
      <c r="M93" s="30"/>
      <c r="N93" s="30"/>
      <c r="O93" s="43"/>
      <c r="P93" s="43"/>
      <c r="Q93" s="25"/>
    </row>
    <row r="94" spans="1:17" x14ac:dyDescent="0.25">
      <c r="A94" s="20"/>
      <c r="B94" s="20"/>
      <c r="C94" s="20"/>
      <c r="D94" s="20"/>
      <c r="E94" s="20"/>
      <c r="F94" s="30"/>
      <c r="G94" s="30"/>
      <c r="H94" s="30"/>
      <c r="I94" s="20"/>
      <c r="J94" s="20"/>
      <c r="K94" s="30"/>
      <c r="L94" s="30"/>
      <c r="M94" s="30"/>
      <c r="N94" s="30"/>
      <c r="O94" s="43"/>
      <c r="P94" s="43"/>
      <c r="Q94" s="25"/>
    </row>
  </sheetData>
  <mergeCells count="8">
    <mergeCell ref="O1:P1"/>
    <mergeCell ref="Q1:Q2"/>
    <mergeCell ref="A1:A2"/>
    <mergeCell ref="B1:B2"/>
    <mergeCell ref="C1:C2"/>
    <mergeCell ref="D1:H1"/>
    <mergeCell ref="J1:M1"/>
    <mergeCell ref="N1:N2"/>
  </mergeCells>
  <dataValidations count="2">
    <dataValidation type="textLength" allowBlank="1" showInputMessage="1" showErrorMessage="1" errorTitle="Valore non valido!" error="Il numero massimo di caratteri consentito è di 250." promptTitle="Inserisci la ragione sociale." prompt="Ragione sociale o denominazione." sqref="H25 H37" xr:uid="{C59479C7-B0C8-4A91-ABDB-F11276DDD1E1}">
      <formula1>1</formula1>
      <formula2>250</formula2>
    </dataValidation>
    <dataValidation type="textLength" allowBlank="1" showInputMessage="1" showErrorMessage="1" errorTitle="Valore non valido!" error="Il numero di caratteri deve essere 11 o 16." promptTitle="Inserisci il codice fiscale" sqref="F25" xr:uid="{D131E53F-51D8-4986-A737-94601FAE2DD6}">
      <formula1>11</formula1>
      <formula2>16</formula2>
    </dataValidation>
  </dataValidations>
  <hyperlinks>
    <hyperlink ref="A40" r:id="rId1" display="https://smartcig.anticorruzione.it/AVCP-SmartCig/preparaDettaglioComunicazioneOS.action?codDettaglioCarnet=59938390" xr:uid="{894C5BBF-BAA3-4C4C-B2DF-B2BDEF39D2E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Affidam. conclusi al 31_12_23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Tedeschi</dc:creator>
  <cp:lastModifiedBy>Loretta Tedeschi</cp:lastModifiedBy>
  <dcterms:created xsi:type="dcterms:W3CDTF">2024-01-30T13:24:16Z</dcterms:created>
  <dcterms:modified xsi:type="dcterms:W3CDTF">2024-01-30T13:28:22Z</dcterms:modified>
</cp:coreProperties>
</file>